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ka\Desktop\Atualizacja nr 6 Planu PRM\Do BIPu\"/>
    </mc:Choice>
  </mc:AlternateContent>
  <xr:revisionPtr revIDLastSave="0" documentId="13_ncr:1_{B14AC7CC-22A2-406D-B0AA-78906C175305}" xr6:coauthVersionLast="45" xr6:coauthVersionMax="45" xr10:uidLastSave="{00000000-0000-0000-0000-000000000000}"/>
  <bookViews>
    <workbookView xWindow="-120" yWindow="-120" windowWidth="29040" windowHeight="15840" firstSheet="9" activeTab="16" xr2:uid="{4525DFBA-35D1-406E-AFF8-AFB63AA80E37}"/>
  </bookViews>
  <sheets>
    <sheet name="Załącznik nr 1" sheetId="1" r:id="rId1"/>
    <sheet name="Załącznik nr 2" sheetId="2" r:id="rId2"/>
    <sheet name="Załącznik nr 3" sheetId="3" r:id="rId3"/>
    <sheet name="Załącznik nr 4" sheetId="4" r:id="rId4"/>
    <sheet name="Załącznik nr 5" sheetId="5" r:id="rId5"/>
    <sheet name="Załącznik nr 6" sheetId="6" r:id="rId6"/>
    <sheet name="Załącznik nr 7" sheetId="7" r:id="rId7"/>
    <sheet name="Załącznik nr 8" sheetId="8" r:id="rId8"/>
    <sheet name="Załącznik nr 9" sheetId="9" r:id="rId9"/>
    <sheet name="Załącznik nr 10" sheetId="10" r:id="rId10"/>
    <sheet name="Załacznik nr 11" sheetId="11" r:id="rId11"/>
    <sheet name="Załącznik nr 12" sheetId="12" r:id="rId12"/>
    <sheet name="Załącznik nr 13" sheetId="13" r:id="rId13"/>
    <sheet name="Załącznik nr 14" sheetId="14" r:id="rId14"/>
    <sheet name="Załącznik nr 15" sheetId="15" r:id="rId15"/>
    <sheet name="Załącznik nr 16" sheetId="16" r:id="rId16"/>
    <sheet name="Załącznik nr 17" sheetId="17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15" l="1"/>
  <c r="K104" i="15"/>
  <c r="J104" i="15"/>
  <c r="I104" i="15"/>
  <c r="H104" i="15"/>
  <c r="G104" i="15"/>
  <c r="K103" i="15"/>
  <c r="J103" i="15"/>
  <c r="I103" i="15"/>
  <c r="H103" i="15"/>
  <c r="K102" i="15"/>
  <c r="K105" i="15" s="1"/>
  <c r="J102" i="15"/>
  <c r="J105" i="15" s="1"/>
  <c r="I102" i="15"/>
  <c r="I105" i="15" s="1"/>
  <c r="H102" i="15"/>
  <c r="G102" i="15"/>
  <c r="G105" i="15" s="1"/>
  <c r="P18" i="14"/>
  <c r="O18" i="14"/>
  <c r="N18" i="14"/>
  <c r="M18" i="14"/>
  <c r="L18" i="14"/>
  <c r="K18" i="14"/>
  <c r="I18" i="14"/>
  <c r="H18" i="14"/>
  <c r="G17" i="14"/>
  <c r="F17" i="14"/>
  <c r="E17" i="14"/>
  <c r="D17" i="14"/>
  <c r="C17" i="14"/>
  <c r="B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18" i="14" s="1"/>
  <c r="M36" i="10"/>
  <c r="L36" i="10"/>
  <c r="K36" i="10"/>
  <c r="J36" i="10"/>
  <c r="I36" i="10"/>
  <c r="H36" i="10"/>
  <c r="G36" i="10"/>
  <c r="F36" i="10"/>
  <c r="E36" i="10"/>
  <c r="D36" i="10"/>
  <c r="M21" i="10"/>
  <c r="M37" i="10" s="1"/>
  <c r="L21" i="10"/>
  <c r="L37" i="10" s="1"/>
  <c r="K21" i="10"/>
  <c r="K37" i="10" s="1"/>
  <c r="J21" i="10"/>
  <c r="J37" i="10" s="1"/>
  <c r="I21" i="10"/>
  <c r="I37" i="10" s="1"/>
  <c r="H21" i="10"/>
  <c r="H37" i="10" s="1"/>
  <c r="G21" i="10"/>
  <c r="G37" i="10" s="1"/>
  <c r="F21" i="10"/>
  <c r="F37" i="10" s="1"/>
  <c r="E21" i="10"/>
  <c r="E37" i="10" s="1"/>
  <c r="D21" i="10"/>
  <c r="D37" i="10" s="1"/>
  <c r="M15" i="9"/>
  <c r="L15" i="9"/>
  <c r="K15" i="9"/>
  <c r="J15" i="9"/>
  <c r="I15" i="9"/>
  <c r="H15" i="9"/>
  <c r="G15" i="9"/>
  <c r="F15" i="9"/>
  <c r="E15" i="9"/>
  <c r="D15" i="9"/>
  <c r="N34" i="7"/>
  <c r="M34" i="7"/>
  <c r="L34" i="7"/>
  <c r="G341" i="5"/>
  <c r="F341" i="5"/>
  <c r="E341" i="5"/>
  <c r="D341" i="5"/>
  <c r="G340" i="5"/>
  <c r="F340" i="5"/>
  <c r="E340" i="5"/>
  <c r="D340" i="5"/>
  <c r="G329" i="5"/>
  <c r="F329" i="5"/>
  <c r="E329" i="5"/>
  <c r="D329" i="5"/>
  <c r="G328" i="5"/>
  <c r="F328" i="5"/>
  <c r="E328" i="5"/>
  <c r="D328" i="5"/>
  <c r="G317" i="5"/>
  <c r="F317" i="5"/>
  <c r="E317" i="5"/>
  <c r="D317" i="5"/>
  <c r="G316" i="5"/>
  <c r="F316" i="5"/>
  <c r="E316" i="5"/>
  <c r="D316" i="5"/>
  <c r="G298" i="5"/>
  <c r="F298" i="5"/>
  <c r="E298" i="5"/>
  <c r="D298" i="5"/>
  <c r="G287" i="5"/>
  <c r="F287" i="5"/>
  <c r="E287" i="5"/>
  <c r="D287" i="5"/>
  <c r="G286" i="5"/>
  <c r="F286" i="5"/>
  <c r="E286" i="5"/>
  <c r="D286" i="5"/>
  <c r="G272" i="5"/>
  <c r="F272" i="5"/>
  <c r="F344" i="5" s="1"/>
  <c r="E272" i="5"/>
  <c r="D272" i="5"/>
  <c r="G271" i="5"/>
  <c r="F271" i="5"/>
  <c r="F343" i="5" s="1"/>
  <c r="E271" i="5"/>
  <c r="D271" i="5"/>
  <c r="E263" i="5"/>
  <c r="E262" i="5"/>
  <c r="G242" i="5"/>
  <c r="F242" i="5"/>
  <c r="E242" i="5"/>
  <c r="D242" i="5"/>
  <c r="D344" i="5" s="1"/>
  <c r="G241" i="5"/>
  <c r="F241" i="5"/>
  <c r="E241" i="5"/>
  <c r="D241" i="5"/>
  <c r="D343" i="5" s="1"/>
  <c r="G233" i="5"/>
  <c r="G344" i="5" s="1"/>
  <c r="G347" i="5" s="1"/>
  <c r="E233" i="5"/>
  <c r="E344" i="5" s="1"/>
  <c r="G232" i="5"/>
  <c r="G343" i="5" s="1"/>
  <c r="G346" i="5" s="1"/>
  <c r="E232" i="5"/>
  <c r="E343" i="5" s="1"/>
  <c r="E176" i="5"/>
  <c r="E175" i="5"/>
  <c r="G89" i="5"/>
  <c r="F89" i="5"/>
  <c r="D89" i="5"/>
  <c r="G88" i="5"/>
  <c r="F88" i="5"/>
  <c r="D88" i="5"/>
  <c r="M123" i="4"/>
  <c r="L123" i="4"/>
  <c r="K123" i="4"/>
  <c r="J123" i="4"/>
  <c r="I123" i="4"/>
  <c r="H123" i="4"/>
  <c r="G123" i="4"/>
  <c r="F123" i="4"/>
  <c r="E123" i="4"/>
  <c r="M120" i="4"/>
  <c r="L120" i="4"/>
  <c r="K120" i="4"/>
  <c r="J120" i="4"/>
  <c r="I120" i="4"/>
  <c r="H120" i="4"/>
  <c r="G120" i="4"/>
  <c r="F120" i="4"/>
  <c r="E120" i="4"/>
  <c r="M117" i="4"/>
  <c r="L117" i="4"/>
  <c r="K117" i="4"/>
  <c r="J117" i="4"/>
  <c r="I117" i="4"/>
  <c r="H117" i="4"/>
  <c r="G117" i="4"/>
  <c r="F117" i="4"/>
  <c r="E117" i="4"/>
  <c r="M114" i="4"/>
  <c r="L114" i="4"/>
  <c r="K114" i="4"/>
  <c r="J114" i="4"/>
  <c r="I114" i="4"/>
  <c r="H114" i="4"/>
  <c r="G114" i="4"/>
  <c r="F114" i="4"/>
  <c r="E114" i="4"/>
  <c r="M110" i="4"/>
  <c r="L110" i="4"/>
  <c r="K110" i="4"/>
  <c r="J110" i="4"/>
  <c r="I110" i="4"/>
  <c r="H110" i="4"/>
  <c r="G110" i="4"/>
  <c r="F110" i="4"/>
  <c r="E110" i="4"/>
  <c r="M107" i="4"/>
  <c r="L107" i="4"/>
  <c r="K107" i="4"/>
  <c r="J107" i="4"/>
  <c r="I107" i="4"/>
  <c r="H107" i="4"/>
  <c r="G107" i="4"/>
  <c r="F107" i="4"/>
  <c r="E107" i="4"/>
  <c r="M104" i="4"/>
  <c r="L104" i="4"/>
  <c r="K104" i="4"/>
  <c r="J104" i="4"/>
  <c r="I104" i="4"/>
  <c r="H104" i="4"/>
  <c r="G104" i="4"/>
  <c r="F104" i="4"/>
  <c r="E104" i="4"/>
  <c r="M100" i="4"/>
  <c r="L100" i="4"/>
  <c r="K100" i="4"/>
  <c r="J100" i="4"/>
  <c r="I100" i="4"/>
  <c r="H100" i="4"/>
  <c r="G100" i="4"/>
  <c r="F100" i="4"/>
  <c r="E100" i="4"/>
  <c r="F95" i="4"/>
  <c r="E95" i="4"/>
  <c r="M84" i="4"/>
  <c r="L84" i="4"/>
  <c r="K84" i="4"/>
  <c r="J84" i="4"/>
  <c r="I84" i="4"/>
  <c r="H84" i="4"/>
  <c r="G84" i="4"/>
  <c r="F84" i="4"/>
  <c r="E84" i="4"/>
  <c r="M76" i="4"/>
  <c r="M124" i="4" s="1"/>
  <c r="L76" i="4"/>
  <c r="L124" i="4" s="1"/>
  <c r="K76" i="4"/>
  <c r="K124" i="4" s="1"/>
  <c r="J76" i="4"/>
  <c r="J124" i="4" s="1"/>
  <c r="I76" i="4"/>
  <c r="I124" i="4" s="1"/>
  <c r="H76" i="4"/>
  <c r="H124" i="4" s="1"/>
  <c r="G76" i="4"/>
  <c r="G124" i="4" s="1"/>
  <c r="F76" i="4"/>
  <c r="F124" i="4" s="1"/>
  <c r="E76" i="4"/>
  <c r="E124" i="4" s="1"/>
  <c r="M63" i="4"/>
  <c r="L63" i="4"/>
  <c r="K63" i="4"/>
  <c r="J63" i="4"/>
  <c r="I63" i="4"/>
  <c r="H63" i="4"/>
  <c r="G63" i="4"/>
  <c r="F63" i="4"/>
  <c r="E63" i="4"/>
  <c r="M59" i="4"/>
  <c r="L59" i="4"/>
  <c r="K59" i="4"/>
  <c r="J59" i="4"/>
  <c r="I59" i="4"/>
  <c r="H59" i="4"/>
  <c r="G59" i="4"/>
  <c r="F59" i="4"/>
  <c r="E59" i="4"/>
  <c r="M55" i="4"/>
  <c r="L55" i="4"/>
  <c r="K55" i="4"/>
  <c r="J55" i="4"/>
  <c r="I55" i="4"/>
  <c r="H55" i="4"/>
  <c r="G55" i="4"/>
  <c r="F55" i="4"/>
  <c r="E55" i="4"/>
  <c r="M49" i="4"/>
  <c r="L49" i="4"/>
  <c r="K49" i="4"/>
  <c r="J49" i="4"/>
  <c r="I49" i="4"/>
  <c r="H49" i="4"/>
  <c r="G49" i="4"/>
  <c r="F49" i="4"/>
  <c r="E49" i="4"/>
  <c r="M45" i="4"/>
  <c r="L45" i="4"/>
  <c r="K45" i="4"/>
  <c r="J45" i="4"/>
  <c r="I45" i="4"/>
  <c r="H45" i="4"/>
  <c r="G45" i="4"/>
  <c r="F45" i="4"/>
  <c r="E45" i="4"/>
  <c r="M40" i="4"/>
  <c r="L40" i="4"/>
  <c r="K40" i="4"/>
  <c r="J40" i="4"/>
  <c r="I40" i="4"/>
  <c r="H40" i="4"/>
  <c r="G40" i="4"/>
  <c r="F40" i="4"/>
  <c r="E40" i="4"/>
  <c r="M37" i="4"/>
  <c r="L37" i="4"/>
  <c r="K37" i="4"/>
  <c r="J37" i="4"/>
  <c r="I37" i="4"/>
  <c r="H37" i="4"/>
  <c r="G37" i="4"/>
  <c r="F37" i="4"/>
  <c r="E37" i="4"/>
  <c r="M30" i="4"/>
  <c r="L30" i="4"/>
  <c r="L64" i="4" s="1"/>
  <c r="L125" i="4" s="1"/>
  <c r="K30" i="4"/>
  <c r="J30" i="4"/>
  <c r="J64" i="4" s="1"/>
  <c r="J125" i="4" s="1"/>
  <c r="I30" i="4"/>
  <c r="H30" i="4"/>
  <c r="H64" i="4" s="1"/>
  <c r="H125" i="4" s="1"/>
  <c r="G30" i="4"/>
  <c r="F30" i="4"/>
  <c r="F64" i="4" s="1"/>
  <c r="F125" i="4" s="1"/>
  <c r="E30" i="4"/>
  <c r="M27" i="4"/>
  <c r="M64" i="4" s="1"/>
  <c r="L27" i="4"/>
  <c r="K27" i="4"/>
  <c r="K64" i="4" s="1"/>
  <c r="K125" i="4" s="1"/>
  <c r="J27" i="4"/>
  <c r="I27" i="4"/>
  <c r="I64" i="4" s="1"/>
  <c r="H27" i="4"/>
  <c r="G27" i="4"/>
  <c r="G64" i="4" s="1"/>
  <c r="G125" i="4" s="1"/>
  <c r="F27" i="4"/>
  <c r="E27" i="4"/>
  <c r="E64" i="4" s="1"/>
  <c r="E125" i="4" l="1"/>
  <c r="I125" i="4"/>
  <c r="M125" i="4"/>
</calcChain>
</file>

<file path=xl/sharedStrings.xml><?xml version="1.0" encoding="utf-8"?>
<sst xmlns="http://schemas.openxmlformats.org/spreadsheetml/2006/main" count="4330" uniqueCount="1994">
  <si>
    <t xml:space="preserve">TABELA nr 1 – Rejon operacyjny RO04/01 oraz miejsca stacjonowania zespołów ratownictwa medycznego - obowiązuje od 1 kwietnia 2021 r.
Tabela stanowiąca podstawę do zawarcia umów, o których mowa w art. 49 ust. 2 ustawy z dnia 8 września 2006 r. o Państwowym Ratownictwie Medycznym 
(Dz. U. z 2020 r. poz. 882)
</t>
  </si>
  <si>
    <r>
      <t>Nr rejonu operacyjnego</t>
    </r>
    <r>
      <rPr>
        <b/>
        <vertAlign val="superscript"/>
        <sz val="10"/>
        <rFont val="Times New Roman"/>
        <family val="1"/>
        <charset val="238"/>
      </rPr>
      <t>1)</t>
    </r>
  </si>
  <si>
    <r>
      <t>Nazwa i opis rejonu operacyjnego</t>
    </r>
    <r>
      <rPr>
        <b/>
        <vertAlign val="superscript"/>
        <sz val="10"/>
        <rFont val="Times New Roman"/>
        <family val="1"/>
        <charset val="238"/>
      </rPr>
      <t>2)</t>
    </r>
  </si>
  <si>
    <r>
      <t>Kod dyspozytorni medycznej</t>
    </r>
    <r>
      <rPr>
        <b/>
        <vertAlign val="superscript"/>
        <sz val="10"/>
        <rFont val="Times New Roman"/>
        <family val="1"/>
        <charset val="238"/>
      </rPr>
      <t>3)</t>
    </r>
    <r>
      <rPr>
        <b/>
        <sz val="10"/>
        <rFont val="Times New Roman"/>
        <family val="1"/>
        <charset val="238"/>
      </rPr>
      <t xml:space="preserve"> </t>
    </r>
  </si>
  <si>
    <t>Liczba i rodzaj zespołów ratownictwa medycznego w danym rejonie operacyjnym</t>
  </si>
  <si>
    <r>
      <t xml:space="preserve">Obszar działania zespołu ratownictwa medycznego </t>
    </r>
    <r>
      <rPr>
        <b/>
        <vertAlign val="superscript"/>
        <sz val="10"/>
        <rFont val="Times New Roman"/>
        <family val="1"/>
        <charset val="238"/>
      </rPr>
      <t>4)</t>
    </r>
  </si>
  <si>
    <r>
      <t xml:space="preserve">Kod zespołu ratownictwa medycznego </t>
    </r>
    <r>
      <rPr>
        <b/>
        <vertAlign val="superscript"/>
        <sz val="10"/>
        <rFont val="Times New Roman"/>
        <family val="1"/>
        <charset val="238"/>
      </rPr>
      <t>5)</t>
    </r>
  </si>
  <si>
    <t>Nazwa zespołu ratownictwa medycznego</t>
  </si>
  <si>
    <r>
      <t xml:space="preserve">TERYT miejsca stacjonowania </t>
    </r>
    <r>
      <rPr>
        <b/>
        <vertAlign val="superscript"/>
        <sz val="10"/>
        <rFont val="Times New Roman"/>
        <family val="1"/>
        <charset val="238"/>
      </rPr>
      <t>6)</t>
    </r>
  </si>
  <si>
    <r>
      <t xml:space="preserve">Miejsce stacjonowania zespołu ratownictwa medycznego </t>
    </r>
    <r>
      <rPr>
        <b/>
        <vertAlign val="superscript"/>
        <sz val="9"/>
        <rFont val="Times New Roman"/>
        <family val="1"/>
        <charset val="238"/>
      </rPr>
      <t>7)</t>
    </r>
  </si>
  <si>
    <t xml:space="preserve">Liczba dni w roku pozostawania w gotowości zespołu ratownictwa medyczngo </t>
  </si>
  <si>
    <t>Liczba godzin na dobę pozostawania w gotowości zespołu ratownictwa medycznego</t>
  </si>
  <si>
    <r>
      <t xml:space="preserve">Dni tygodnia pozostawania w gotowości zespołu ratownictwa medycznego </t>
    </r>
    <r>
      <rPr>
        <b/>
        <vertAlign val="superscript"/>
        <sz val="9"/>
        <rFont val="Times New Roman"/>
        <family val="1"/>
        <charset val="238"/>
      </rPr>
      <t>8)</t>
    </r>
  </si>
  <si>
    <t>Okres w roku pozostawania w gotowości zespołu ratownictwa medycznego</t>
  </si>
  <si>
    <t>4a</t>
  </si>
  <si>
    <t>4b</t>
  </si>
  <si>
    <t>13a</t>
  </si>
  <si>
    <t>13b</t>
  </si>
  <si>
    <t>S</t>
  </si>
  <si>
    <t>P</t>
  </si>
  <si>
    <t>od</t>
  </si>
  <si>
    <t>do</t>
  </si>
  <si>
    <t xml:space="preserve">
RO04/01</t>
  </si>
  <si>
    <r>
      <t xml:space="preserve">
</t>
    </r>
    <r>
      <rPr>
        <b/>
        <u/>
        <sz val="9"/>
        <color indexed="8"/>
        <rFont val="Times New Roman"/>
        <family val="1"/>
        <charset val="238"/>
      </rPr>
      <t>REJON KUJAWSKO-POMORSKI</t>
    </r>
    <r>
      <rPr>
        <b/>
        <i/>
        <sz val="9"/>
        <color indexed="8"/>
        <rFont val="Times New Roman"/>
        <family val="1"/>
        <charset val="238"/>
      </rPr>
      <t xml:space="preserve">
m. Bydgoszcz, powiat bydgoski:</t>
    </r>
    <r>
      <rPr>
        <sz val="9"/>
        <color indexed="8"/>
        <rFont val="Times New Roman"/>
        <family val="1"/>
        <charset val="238"/>
      </rPr>
      <t xml:space="preserve">
0461011 m.  Bydgoszcz;
0403012 gm. Białe Błota;
0403022 gm. Dąbrowa Chełmińska;
0403032 gm. Dobrcz;
0403044 gm. Koronowo-miasto;
0403045 gm. Koronowo-obszar wiejski;
0403052 gm. Nowa Wieś Wielka;  
0403062 gm. Osielsko; 
0403072 gm. Sicienko; 
0403084 gm. Solec Kujawski - miasto;
0403085 gm. Solec Kujawski - obszar wiejski;
</t>
    </r>
    <r>
      <rPr>
        <b/>
        <i/>
        <sz val="9"/>
        <color indexed="8"/>
        <rFont val="Times New Roman"/>
        <family val="1"/>
        <charset val="238"/>
      </rPr>
      <t>miasto i powiat inowrocławski:</t>
    </r>
    <r>
      <rPr>
        <sz val="9"/>
        <color indexed="8"/>
        <rFont val="Times New Roman"/>
        <family val="1"/>
        <charset val="238"/>
      </rPr>
      <t xml:space="preserve">
0407011 gm. m. Inowrocław;
0407022 gm. Dąbrowa Biskupia;
0407034 gm. Gniewkowo-miasto;
0407035 gm. Gniewkowo-obszar wiejski; 
0407042 gm. Inowrocław;
0407054 gm. Janikowo-miasto;
0407055 gm. Janikowo-obszar wiejski;
0407064 gm. Kruszwica-miasto;
0407065 gm. Kruszwica-obszar wiejski;
0407074 gm. Pakość-miasto;
0407075 gm. Pakość-obszar wiejski; 
0407082 gm. Rojewo;
0407092 gm. Złotniki Kujawskie;
</t>
    </r>
    <r>
      <rPr>
        <b/>
        <i/>
        <sz val="9"/>
        <color indexed="8"/>
        <rFont val="Times New Roman"/>
        <family val="1"/>
        <charset val="238"/>
      </rPr>
      <t>miasto i powiat mogileński:</t>
    </r>
    <r>
      <rPr>
        <sz val="9"/>
        <color indexed="8"/>
        <rFont val="Times New Roman"/>
        <family val="1"/>
        <charset val="238"/>
      </rPr>
      <t xml:space="preserve">
0409012 gm. Dąbrowa;    
0409022 gm. Jeziora Wielkie;   
0409034 gm. Mogilno-miasto;
0409035 gm. Mogilno-obszar wiejski;
0409044 gm. Strzelno-miasto;
0409045 gm. Strzelno-obszar wiejski;
</t>
    </r>
    <r>
      <rPr>
        <b/>
        <i/>
        <sz val="9"/>
        <color indexed="8"/>
        <rFont val="Times New Roman"/>
        <family val="1"/>
        <charset val="238"/>
      </rPr>
      <t>miasto i powiat nakielski:</t>
    </r>
    <r>
      <rPr>
        <sz val="9"/>
        <color indexed="8"/>
        <rFont val="Times New Roman"/>
        <family val="1"/>
        <charset val="238"/>
      </rPr>
      <t xml:space="preserve">
0410014 gm. Kcynia-miasto;
0410015 gm. Kcynia-obszar wiejski;
0410024 gm. Mrocza-miasto; 
0410025 gm. Mrocza-obszar wiejski;
0410034 gm. Nakło n. Notecią-miasto;
0410035 gm. Nakło n. Notecią-obszar wiejski;
0410042 gm. Sadki;
0410054 gm. Szubin-miasto;
0410055 gm. Szubin-obszar wiejski;
</t>
    </r>
    <r>
      <rPr>
        <b/>
        <i/>
        <sz val="9"/>
        <color indexed="8"/>
        <rFont val="Times New Roman"/>
        <family val="1"/>
        <charset val="238"/>
      </rPr>
      <t>miasto i powiat sępoleński:</t>
    </r>
    <r>
      <rPr>
        <sz val="9"/>
        <color indexed="8"/>
        <rFont val="Times New Roman"/>
        <family val="1"/>
        <charset val="238"/>
      </rPr>
      <t xml:space="preserve">
0413014 gm. Kamień Krajeński-miasto;
0413015 gm. Kamień Krajeński-obszar wiejski;
0413024 gm. Sępólno Krajeńskie-miasto;
0413025 gm. Sępólno Krajeńskie-obszar wiejski; 
0413032 gm. Sośno;  
0413044 gm. Więcbork-miasto;   
0413045 gm. Więcbork-obszar  wiejski;
</t>
    </r>
    <r>
      <rPr>
        <b/>
        <i/>
        <sz val="9"/>
        <color indexed="8"/>
        <rFont val="Times New Roman"/>
        <family val="1"/>
        <charset val="238"/>
      </rPr>
      <t>miasto i powiat świecki:</t>
    </r>
    <r>
      <rPr>
        <sz val="9"/>
        <color indexed="8"/>
        <rFont val="Times New Roman"/>
        <family val="1"/>
        <charset val="238"/>
      </rPr>
      <t xml:space="preserve">
0414012 gm. Bukowiec;
0414022 gm. Dragacz;
0414032 gm. Drzycim;
0414042 gm. Jeżewo;
0414052 gm. Lniano;  
0414064 gm. Nowe-miasto;
0414065 gm. Nowe-obszar wiejski;
0414072 gm. Osie;  
0414082 gm. Pruszcz;   
0414094 gm. Świecie n. Wisłą- miasto;
0414095 gm. Świecie n. Wisłą-obszar wiejski;
0414102 gm. Świekatowo;
0414112 gm. Warlubie;
</t>
    </r>
    <r>
      <rPr>
        <b/>
        <i/>
        <sz val="9"/>
        <color indexed="8"/>
        <rFont val="Times New Roman"/>
        <family val="1"/>
        <charset val="238"/>
      </rPr>
      <t>miasto i powiat tucholski:</t>
    </r>
    <r>
      <rPr>
        <sz val="9"/>
        <color indexed="8"/>
        <rFont val="Times New Roman"/>
        <family val="1"/>
        <charset val="238"/>
      </rPr>
      <t xml:space="preserve">
0416012 gm. Cekcyn;  
0416022 gm. Gostycyn;  
0416032 gm. Kęsowo;  
0416042 gm. Lubiewo;
0416052 gm. Śliwice;  
0416064 gm. Tuchola-miasto;
0416065 gm. Tuchola-obszar wiejski; 
</t>
    </r>
    <r>
      <rPr>
        <b/>
        <i/>
        <sz val="9"/>
        <color indexed="8"/>
        <rFont val="Times New Roman"/>
        <family val="1"/>
        <charset val="238"/>
      </rPr>
      <t>miasto i powiat  żniński:</t>
    </r>
    <r>
      <rPr>
        <sz val="9"/>
        <color indexed="8"/>
        <rFont val="Times New Roman"/>
        <family val="1"/>
        <charset val="238"/>
      </rPr>
      <t xml:space="preserve">
0419014 gm. Barcin-miasto; 
0419015 gm. Barcin-obszar wiejski;  
0419022 gm. Gąsawa;
0419034 gm. Janowiec Wlkp.-miasto;  
0419035 gm. Janowiec Wlkp.-obszar wiejski; 
0419044 gm. Łabiszyn-miasto; 
0419045 gm. Łabiszyn -obszar wiejski; 
0419052 gm. Rogowo;
0419064 gm. Żnin-miasto; 
0419065 gm. Żnin-obszar  wiejski;  
</t>
    </r>
  </si>
  <si>
    <t xml:space="preserve">
DM02-01 </t>
  </si>
  <si>
    <t xml:space="preserve">0461011 m. Bydgoszcz;   
0403022 gm. Dąbrowa Chełmińska; 
0403062 gm. Osielsko;  </t>
  </si>
  <si>
    <t>0461011401</t>
  </si>
  <si>
    <t>C01 01</t>
  </si>
  <si>
    <t>0461011</t>
  </si>
  <si>
    <t>Fordon - Bydgoszcz</t>
  </si>
  <si>
    <t>365</t>
  </si>
  <si>
    <t>24</t>
  </si>
  <si>
    <t>7</t>
  </si>
  <si>
    <t>01.01.</t>
  </si>
  <si>
    <t>31.12.</t>
  </si>
  <si>
    <t xml:space="preserve">0461011 m. Bydgoszcz;  
0403072 gm. Sicienko;  </t>
  </si>
  <si>
    <t>0461011402</t>
  </si>
  <si>
    <t>C01 03</t>
  </si>
  <si>
    <t>Okole - Bydgoszcz</t>
  </si>
  <si>
    <t>1*</t>
  </si>
  <si>
    <t>0</t>
  </si>
  <si>
    <t xml:space="preserve">0461011 m. Bydgoszcz;   
0403052 gm. Nowa Wieś Wielka;  </t>
  </si>
  <si>
    <t>0461011403</t>
  </si>
  <si>
    <t>C01 05</t>
  </si>
  <si>
    <t>Wzgórze Wolności - Bydgoszcz</t>
  </si>
  <si>
    <t>184</t>
  </si>
  <si>
    <t>12</t>
  </si>
  <si>
    <r>
      <rPr>
        <sz val="9"/>
        <color rgb="FFFF0000"/>
        <rFont val="Times New Roman"/>
        <family val="1"/>
        <charset val="238"/>
      </rPr>
      <t>7</t>
    </r>
    <r>
      <rPr>
        <sz val="8"/>
        <color rgb="FFFF0000"/>
        <rFont val="Times New Roman"/>
        <family val="1"/>
        <charset val="238"/>
      </rPr>
      <t xml:space="preserve">
od 8</t>
    </r>
    <r>
      <rPr>
        <vertAlign val="superscript"/>
        <sz val="8"/>
        <color rgb="FFFF0000"/>
        <rFont val="Times New Roman"/>
        <family val="1"/>
        <charset val="238"/>
      </rPr>
      <t>00</t>
    </r>
    <r>
      <rPr>
        <sz val="8"/>
        <color rgb="FFFF0000"/>
        <rFont val="Times New Roman"/>
        <family val="1"/>
        <charset val="238"/>
      </rPr>
      <t xml:space="preserve"> do 20</t>
    </r>
    <r>
      <rPr>
        <vertAlign val="superscript"/>
        <sz val="8"/>
        <color rgb="FFFF0000"/>
        <rFont val="Times New Roman"/>
        <family val="1"/>
        <charset val="238"/>
      </rPr>
      <t>00</t>
    </r>
  </si>
  <si>
    <t>01.05.</t>
  </si>
  <si>
    <t>31.10.</t>
  </si>
  <si>
    <t>0461011201</t>
  </si>
  <si>
    <t>C01 002</t>
  </si>
  <si>
    <t>1</t>
  </si>
  <si>
    <t xml:space="preserve">0461011 m. Bydgoszcz;   
0403072 gm. Sicienko;  </t>
  </si>
  <si>
    <t>0461011202</t>
  </si>
  <si>
    <t>C01 004</t>
  </si>
  <si>
    <t xml:space="preserve">0461011 m. Bydgoszcz </t>
  </si>
  <si>
    <t>0461011203</t>
  </si>
  <si>
    <t>C01 006</t>
  </si>
  <si>
    <t>Śródmieście - Bydgoszcz</t>
  </si>
  <si>
    <t>0461011204</t>
  </si>
  <si>
    <t>C01 008</t>
  </si>
  <si>
    <t>0461011205</t>
  </si>
  <si>
    <t>C01 010</t>
  </si>
  <si>
    <t xml:space="preserve">0461011 m. Bydgoszcz; 
0403052 gm. Nowa Wieś Wielka              </t>
  </si>
  <si>
    <t>0461011206</t>
  </si>
  <si>
    <t>C01 012</t>
  </si>
  <si>
    <t>Kapuściska - Bydgoszcz</t>
  </si>
  <si>
    <t>0461011 m. Bydgoszcz; 
0403012 gm. Białe Błota</t>
  </si>
  <si>
    <t>0461011207</t>
  </si>
  <si>
    <t>C01 014</t>
  </si>
  <si>
    <t>Błonie - Bydgoszcz</t>
  </si>
  <si>
    <t>0461011208</t>
  </si>
  <si>
    <t>C01 016</t>
  </si>
  <si>
    <t>Miedzyń/Okole - Bydgoszcz</t>
  </si>
  <si>
    <t>0461011209</t>
  </si>
  <si>
    <t>C01 018</t>
  </si>
  <si>
    <t>0461011210</t>
  </si>
  <si>
    <t>C01 020</t>
  </si>
  <si>
    <t>0461011211</t>
  </si>
  <si>
    <t>C01 022</t>
  </si>
  <si>
    <t>0461011212</t>
  </si>
  <si>
    <t>C01 024</t>
  </si>
  <si>
    <t>0461011213</t>
  </si>
  <si>
    <t>C01 026</t>
  </si>
  <si>
    <t>0403032  gm. Dobrcz</t>
  </si>
  <si>
    <t>0403032201</t>
  </si>
  <si>
    <t>C01 028</t>
  </si>
  <si>
    <t>0403032</t>
  </si>
  <si>
    <t>Dobrcz</t>
  </si>
  <si>
    <t>0403084 gm. Solec Kujawski; 
0403085 gm. Solec Kujawski-obszar wiejski;</t>
  </si>
  <si>
    <t>0403084201</t>
  </si>
  <si>
    <t>C01 030</t>
  </si>
  <si>
    <t>0403084</t>
  </si>
  <si>
    <t>Solec Kujawski</t>
  </si>
  <si>
    <t xml:space="preserve">0403044 gm. Koronowo-miasto;   
0403045 gm. Koronowo-obszar wiejski;  </t>
  </si>
  <si>
    <t>0403044401</t>
  </si>
  <si>
    <t>C01 07</t>
  </si>
  <si>
    <t>0403044</t>
  </si>
  <si>
    <t>Koronowo</t>
  </si>
  <si>
    <t>0403044201</t>
  </si>
  <si>
    <t>C01 032</t>
  </si>
  <si>
    <t>31.12</t>
  </si>
  <si>
    <t xml:space="preserve">0407011 gm. m. Inowrocław;  
0407022 gm. Dąbrowa Biskupia; 
0407034 gm. Gniewkowo-miasto;                   
0407035 gm. Gniewkowo-obszar wiejski;                                                    
0407042 gm. Inowrocław;                      
0407054 gm. Janikowo-miasto;   
0407055 gm. Janikowo-obszar wiejski;
0407064 gm. Kruszwica-miasto; 
0407065 gm. Kruszwica-obszar wiejski;                                                                 
0407074 gm. Pakość-miasto;                
0407075 gm. Pakość-obszar wiejski;                                                 
0407082 gm. Rojewo; </t>
  </si>
  <si>
    <t>0407011401</t>
  </si>
  <si>
    <t>C01 09</t>
  </si>
  <si>
    <t>0407011</t>
  </si>
  <si>
    <t>Śródmieście-Inowrocław</t>
  </si>
  <si>
    <t>0407011 gm. m. Inowrocław;  
0407042 gm. Inowrocław; 
0407022 gm. Dąbrowa Biskupia;</t>
  </si>
  <si>
    <t>0407011201</t>
  </si>
  <si>
    <t>C01 034</t>
  </si>
  <si>
    <t>0407011 gm. m. Inowrocław;  
0407042 gm. Inowrocław;</t>
  </si>
  <si>
    <t>0407011202</t>
  </si>
  <si>
    <t>C01 036</t>
  </si>
  <si>
    <t>Mątwy-Inowrocław</t>
  </si>
  <si>
    <t xml:space="preserve">0407064 gm. Kruszwica-miasto;                                            0407065 gm. Kruszwica-obszar wiejski; </t>
  </si>
  <si>
    <t>0407064201</t>
  </si>
  <si>
    <t>CO1 038</t>
  </si>
  <si>
    <t>0407064</t>
  </si>
  <si>
    <t>Kruszwica</t>
  </si>
  <si>
    <t xml:space="preserve">0407054 gm. Janikowo-miasto;   
0407055 gm. Janikowo-obszar wiejski;    
0407074 gm. Pakość-miasto; 
0407075 gm. Pakość-obszar wiejski; </t>
  </si>
  <si>
    <t>0407054201</t>
  </si>
  <si>
    <t>C01 040</t>
  </si>
  <si>
    <t>0407054</t>
  </si>
  <si>
    <t>Janikowo</t>
  </si>
  <si>
    <t>0407034 gm. Gniewkowo-miasto;                   
0407035 gm. Gniewkowo-obszar wiejski; 
0407082 gm. Rojewo; 
0407092 gm. Złotniki Kujawskie;</t>
  </si>
  <si>
    <t>0407034201</t>
  </si>
  <si>
    <t>C01 042</t>
  </si>
  <si>
    <t>0407034</t>
  </si>
  <si>
    <t>Gniewkowo</t>
  </si>
  <si>
    <t xml:space="preserve">0409034 gm. Mogilno-miasto; 
0409035 gm. Mogilno-obszar wiejski;   
0409012 gm. Dąbrowa; </t>
  </si>
  <si>
    <t>0409034201</t>
  </si>
  <si>
    <t>C01 044</t>
  </si>
  <si>
    <t>0409034</t>
  </si>
  <si>
    <t>Mogilno</t>
  </si>
  <si>
    <t xml:space="preserve">0409044 gm. Strzelno-miasto; 
0409045 gm. Strzelno-obszar wiejski;  
0409022 gm. Jeziora Wielkie;   </t>
  </si>
  <si>
    <t>0409044201</t>
  </si>
  <si>
    <t>C01 046</t>
  </si>
  <si>
    <t>0409044</t>
  </si>
  <si>
    <t>Strzelno</t>
  </si>
  <si>
    <t xml:space="preserve">0410034 gm Nakło n. Notecią-miasto;   
0410035 gm Nakło n. Notecią-obszar wiejski;   
0410042 gm. Sadki;    </t>
  </si>
  <si>
    <t>0410034401</t>
  </si>
  <si>
    <t>C01 11</t>
  </si>
  <si>
    <t>0410034</t>
  </si>
  <si>
    <t>Nakło n. Notecią</t>
  </si>
  <si>
    <t>0410054  gm. Szubin-miasto;                                                 
0410055  gm. Szubin-obszar wiejski;</t>
  </si>
  <si>
    <t>0410054201</t>
  </si>
  <si>
    <t>C01 048</t>
  </si>
  <si>
    <t>0410054</t>
  </si>
  <si>
    <t>Szubin</t>
  </si>
  <si>
    <t xml:space="preserve">0410024 gm. Mrocza-miasto;                                         
0410025 gm. Mrocza-obszar wiejski; </t>
  </si>
  <si>
    <t>0410024201</t>
  </si>
  <si>
    <t>C01 050</t>
  </si>
  <si>
    <t>0410024</t>
  </si>
  <si>
    <t>Mrocza</t>
  </si>
  <si>
    <t>0410014 gm. Kcynia-miasto;   
0410015 gm. Kcynia-obszar wiejski;</t>
  </si>
  <si>
    <t>0410014201</t>
  </si>
  <si>
    <t>C01 052</t>
  </si>
  <si>
    <t>0410014</t>
  </si>
  <si>
    <t>Kcynia</t>
  </si>
  <si>
    <t xml:space="preserve">0413024 gm. Sępólno Krajeńskie-miasto;                                                             
0413025 gm. Sępólno Krajeńskie-obszar wiejski;  0413032 gm. Sośno;   </t>
  </si>
  <si>
    <t>0413024401</t>
  </si>
  <si>
    <t>C01 13</t>
  </si>
  <si>
    <t>0413024</t>
  </si>
  <si>
    <t>Sępólno Krajeńskie</t>
  </si>
  <si>
    <t xml:space="preserve">0413014 gm. Kamień Krajeński-miasto;                                           0413015 gm. Kamień Krajeński-obszar wiejski;  </t>
  </si>
  <si>
    <t>0413014201</t>
  </si>
  <si>
    <t>C01 054</t>
  </si>
  <si>
    <t>0413014</t>
  </si>
  <si>
    <t>Kamień Krajeński</t>
  </si>
  <si>
    <t xml:space="preserve">0413044 gm. Więcbork-miasto;                        
0413045 gm. Więcbork-obszar wiejski;   </t>
  </si>
  <si>
    <t>0413044201</t>
  </si>
  <si>
    <t>C01 056</t>
  </si>
  <si>
    <t>0413044</t>
  </si>
  <si>
    <t>Więcbork</t>
  </si>
  <si>
    <t xml:space="preserve">0414012 gm. Bukowiec;  
0414032 gm. Drzycim;  
0414042 gm. Jeżewo; 
0414052 gm. Lniano;  
0414064 gm. Nowe-miasto;  
0414065 gm. Nowe-obszar wiejski;  
0414072 gm. Osie;  
0414082 gm. Pruszcz;  
0414094 gm. Świecie n. Wisłą-miasto;  
0414095 gm. Świecie n. Wisłą-obszar wiejski;  
0414102 gm. Świekatowo; </t>
  </si>
  <si>
    <t>0414094401</t>
  </si>
  <si>
    <t>C01 15</t>
  </si>
  <si>
    <t>0414094</t>
  </si>
  <si>
    <t>Świecie n. Wisłą</t>
  </si>
  <si>
    <t xml:space="preserve">0414082 gm. Pruszcz;  
0414094 gm. Świecie n. Wisłą-miasto;  
0414095 gm. Świecie n. Wisłą-obszar wiejski; 
0414012 gm. Bukowiec;   </t>
  </si>
  <si>
    <t>0414094201</t>
  </si>
  <si>
    <t>C01 058</t>
  </si>
  <si>
    <t xml:space="preserve">0414064 gm. Nowe-miasto;  
0414065 gm. Nowe-obszar wiejski; 
0414112 gm. Warlubie;    </t>
  </si>
  <si>
    <t>0414064201</t>
  </si>
  <si>
    <t>C01 060</t>
  </si>
  <si>
    <t>0414064</t>
  </si>
  <si>
    <t>Nowe</t>
  </si>
  <si>
    <t xml:space="preserve">0414072 gm. Osie;  
0414032 gm. Drzycim; 
0414042 gm. Jeżewo; </t>
  </si>
  <si>
    <t>0414072201</t>
  </si>
  <si>
    <t>C01 062</t>
  </si>
  <si>
    <t>0414072</t>
  </si>
  <si>
    <t>Osie</t>
  </si>
  <si>
    <t xml:space="preserve">0414052 gm. Lniano;   
0414102 gm. Świekatowo; </t>
  </si>
  <si>
    <t>0414052201</t>
  </si>
  <si>
    <t>C01 064</t>
  </si>
  <si>
    <t>0414052</t>
  </si>
  <si>
    <t>Lniano</t>
  </si>
  <si>
    <t xml:space="preserve">0416064 gm. Tuchola-miasto;                                 
0416065 gm. Tuchola-obszar wiejski;   
0416012 gm. Cekcyn;  
0416032 gm. Kęsowo;           </t>
  </si>
  <si>
    <t>0416064201</t>
  </si>
  <si>
    <t>C01 066</t>
  </si>
  <si>
    <t>0416064</t>
  </si>
  <si>
    <t>Tuchola</t>
  </si>
  <si>
    <t xml:space="preserve">0416022 gm. Gostycyn;  
0416042 gm. Lubiewo;         </t>
  </si>
  <si>
    <t>0416022201</t>
  </si>
  <si>
    <t>C01 068</t>
  </si>
  <si>
    <t>0416022</t>
  </si>
  <si>
    <t>Gostycyn</t>
  </si>
  <si>
    <t xml:space="preserve">0416052 gm. Śliwice;  </t>
  </si>
  <si>
    <t>0416052201</t>
  </si>
  <si>
    <t>C01 070</t>
  </si>
  <si>
    <t>0416052</t>
  </si>
  <si>
    <t>Śliwice</t>
  </si>
  <si>
    <t>0419064 gm. Żnin-miasto; 
0419065 gm. Żnin-obszar wiejski; 
0407092 gm Złotniki Kujawskie</t>
  </si>
  <si>
    <t>0419064201</t>
  </si>
  <si>
    <t>C01 072</t>
  </si>
  <si>
    <t>0419064</t>
  </si>
  <si>
    <t>Żnin</t>
  </si>
  <si>
    <t>0419014 gm. Barcin-miasto; 
0419015 gm. Barcin-obszar wiejski; 
0419044 gm. Łabiszyn-miasto; 
0419045 gm. Łabiszyn-obszar wiejski; 
0407092 gm. Złotniki Kujawskie;</t>
  </si>
  <si>
    <t>0419014201</t>
  </si>
  <si>
    <t>C01 074</t>
  </si>
  <si>
    <t>0419014</t>
  </si>
  <si>
    <t>Barcin</t>
  </si>
  <si>
    <t>0419052 gm. Rogowo; 
0419034 gm. Janowiec Wlkp.-miasto; 
0419035 gm. Janowiec Wlkp.-obszar wiejski; 
0419022 gm. Gąsawa;</t>
  </si>
  <si>
    <t>0419052201</t>
  </si>
  <si>
    <t>C01 076</t>
  </si>
  <si>
    <t>0419052</t>
  </si>
  <si>
    <t>Rogowo</t>
  </si>
  <si>
    <r>
      <t xml:space="preserve">
</t>
    </r>
    <r>
      <rPr>
        <b/>
        <sz val="9"/>
        <color indexed="8"/>
        <rFont val="Times New Roman"/>
        <family val="1"/>
        <charset val="238"/>
      </rPr>
      <t>m. Toruń, powiat toruński:</t>
    </r>
    <r>
      <rPr>
        <sz val="9"/>
        <color indexed="8"/>
        <rFont val="Times New Roman"/>
        <family val="1"/>
        <charset val="238"/>
      </rPr>
      <t xml:space="preserve">
0463011 m. Toruń;
0415011 gm. m. Chełmża;
0415022 gm. Chełmża;
0415032 gm. Czernikowo;
0415042 gm. Lubicz;  
0415052 gm. Łubianka;  
0415062 gm. Łysomice; 
0415072 gm. Obrowo;  
0415082 gm. Wielka Nieszawka;  
0415092 gm. Zławieś Wielka; 
</t>
    </r>
    <r>
      <rPr>
        <b/>
        <i/>
        <sz val="9"/>
        <color indexed="8"/>
        <rFont val="Times New Roman"/>
        <family val="1"/>
        <charset val="238"/>
      </rPr>
      <t>m. Grudziądz, powiat grudziądzki:</t>
    </r>
    <r>
      <rPr>
        <sz val="9"/>
        <color indexed="8"/>
        <rFont val="Times New Roman"/>
        <family val="1"/>
        <charset val="238"/>
      </rPr>
      <t xml:space="preserve">
0462011 m. Grudziądz;
0406012 gm. Grudziądz;
0406022 gm. Gruta;
0406034 gm. Łasin - miasto;
0406035 gm. Łasin - obszar  wiejski;
0406044 gm. Radzyń Chełmiński-miasto;
0406045 gm. Radzyń Chełmiński-obszar wiejski; 
0406052 gm. Rogóźno; 
0406062 gm. Świecie nad Osą;         
</t>
    </r>
    <r>
      <rPr>
        <b/>
        <i/>
        <sz val="9"/>
        <color indexed="8"/>
        <rFont val="Times New Roman"/>
        <family val="1"/>
        <charset val="238"/>
      </rPr>
      <t xml:space="preserve">m. Włocławek, powiat włocławski:
</t>
    </r>
    <r>
      <rPr>
        <sz val="9"/>
        <color indexed="8"/>
        <rFont val="Times New Roman"/>
        <family val="1"/>
        <charset val="238"/>
      </rPr>
      <t xml:space="preserve">
0464011 m. Włocławek;
0418011 gm. m. Kowal;
0418022 gm. Baruchowo;
0418032 gm. Boniewo;   
0418044 gm. Brześć Kujawski-miasto; 
0418045 gm. Brześć Kujawski-obszar wiejski;   
0418052 gm. Choceń;
0418064 gm. Chodecz-miasto; 
0418065 gm. Chodecz-obszar wiejski;
0418072 gm. Fabianki; 
0418084 gm. Izbica Kujawska-miasto;
0418085 gm. Izbica Kujawska-obszar wiejski;
0418092 gm. Kowal;
0418102 gm. Lubanie;
0418114 gm. Lubień Kujawski-miasto;
0418115 gm. Lubień Kujawski-obszar wiejski;
0418124 gm. Lubraniec-miasto;
0418125 gm. Lubraniec-obszar wiejski;
0418132 gm. Włocławek;
</t>
    </r>
    <r>
      <rPr>
        <b/>
        <i/>
        <sz val="9"/>
        <color indexed="8"/>
        <rFont val="Times New Roman"/>
        <family val="1"/>
        <charset val="238"/>
      </rPr>
      <t>miasto i powiat aleksandrowski:</t>
    </r>
    <r>
      <rPr>
        <sz val="9"/>
        <color indexed="8"/>
        <rFont val="Times New Roman"/>
        <family val="1"/>
        <charset val="238"/>
      </rPr>
      <t xml:space="preserve">
0401011 gm. m. Aleksandrów Kujawski;
0401021 gm. m. Ciechocinek; 
0401031 gm. m. Nieszawa;
0401042 gm. Aleksandrów Kujawski;
0401052 gm. Bądkowo;
0401062 gm. Koneck; 
0401072 gm. Raciążek;
0401082 gm. Waganiec;
0401092 gm. Zakrzewo;
</t>
    </r>
    <r>
      <rPr>
        <b/>
        <i/>
        <sz val="9"/>
        <color indexed="8"/>
        <rFont val="Times New Roman"/>
        <family val="1"/>
        <charset val="238"/>
      </rPr>
      <t>miasto i powiat brodnicki:</t>
    </r>
    <r>
      <rPr>
        <sz val="9"/>
        <color indexed="8"/>
        <rFont val="Times New Roman"/>
        <family val="1"/>
        <charset val="238"/>
      </rPr>
      <t xml:space="preserve">
0402011 gm. m. Brodnica;
0402022 gm. Bobrowo;
0402032 gm. Brodnica;
0402042 gm. Brzozie;
0402054 gm. Górzno-miasto; 
0402055 gm. Górzno-obszar wiejski;
0402062 gm. Bartniczka;
0402074 gm. Jabłonowo Pomorskie-miasto;
0402075 gm. Jabłonowo Pomorskie-obszar wiejski;
0402082 gm. Osiek;   
0402092 gm. Świedziebnia; 
0402102 gm. Zbiczno;
</t>
    </r>
    <r>
      <rPr>
        <b/>
        <i/>
        <sz val="9"/>
        <color indexed="8"/>
        <rFont val="Times New Roman"/>
        <family val="1"/>
        <charset val="238"/>
      </rPr>
      <t>miasto i powiat chełmiński:</t>
    </r>
    <r>
      <rPr>
        <sz val="9"/>
        <color indexed="8"/>
        <rFont val="Times New Roman"/>
        <family val="1"/>
        <charset val="238"/>
      </rPr>
      <t xml:space="preserve">
0404011 gm. m. Chełmno;
0404022 gm. Chełmno;
0404032 gm. Kijewo Królewskie;
0404042 gm. Lisewo;
0404052 gm. Papowo Biskupie; 
0404062 gm. Stolno;  
0404072 gm. Unisław;
</t>
    </r>
    <r>
      <rPr>
        <b/>
        <i/>
        <sz val="9"/>
        <color indexed="8"/>
        <rFont val="Times New Roman"/>
        <family val="1"/>
        <charset val="238"/>
      </rPr>
      <t xml:space="preserve"> miasto i powiat golubsko-dobrzyński:</t>
    </r>
    <r>
      <rPr>
        <sz val="9"/>
        <color indexed="8"/>
        <rFont val="Times New Roman"/>
        <family val="1"/>
        <charset val="238"/>
      </rPr>
      <t xml:space="preserve">
0405011 gm. m. Golub-Dobrzyń;
0405022 gm. Ciechocin;
0405032 gm. Golub-Dobrzyń;
0405044 gm. Kowalewo Pomorskie-miasto;
0405045 gm. Kowalewo Pomorskie-obszar wiejski; 
0405052 gm. Radomin;   
0405062 gm. Zbójno;
</t>
    </r>
    <r>
      <rPr>
        <b/>
        <i/>
        <sz val="9"/>
        <color indexed="8"/>
        <rFont val="Times New Roman"/>
        <family val="1"/>
        <charset val="238"/>
      </rPr>
      <t>miasto i powiat lipnowski:</t>
    </r>
    <r>
      <rPr>
        <sz val="9"/>
        <color indexed="8"/>
        <rFont val="Times New Roman"/>
        <family val="1"/>
        <charset val="238"/>
      </rPr>
      <t xml:space="preserve">
0408011 gm. m. Lipno;
0408022 gm. Bobrowniki;   
0408032 gm. Chrostkowo;  
0408044 gm. Dobrzyń n. Wisłą-miasto;   
0408045 gm. Dobrzyń n. Wisłą-obszar wiejski;
0408052 gm. Kikół;  
0408062 gm. Lipno;
0408074 gm. Skępe-miasto;
0408075 gm. Skępe-obszar wiejski;
0408082 gm. Tłuchowo;  
0408092 gm. Wielgie;
</t>
    </r>
    <r>
      <rPr>
        <b/>
        <i/>
        <sz val="9"/>
        <color indexed="8"/>
        <rFont val="Times New Roman"/>
        <family val="1"/>
        <charset val="238"/>
      </rPr>
      <t>miasto i powiat radziejowski:</t>
    </r>
    <r>
      <rPr>
        <sz val="9"/>
        <color indexed="8"/>
        <rFont val="Times New Roman"/>
        <family val="1"/>
        <charset val="238"/>
      </rPr>
      <t xml:space="preserve">
0411011 gm. m. Radziejów;
0411022 gm. Bytoń;
0411032 gm. Dobre; 
0411042 gm. Osięciny;
0411054 gm. Piotrków Kujawski-miasto;
0411055 gm. Piotrków Kujawski-obszar wiejski; 
0411062 gm. Radziejów;
0411072 gm. Topólka;
</t>
    </r>
    <r>
      <rPr>
        <b/>
        <i/>
        <sz val="9"/>
        <color indexed="8"/>
        <rFont val="Times New Roman"/>
        <family val="1"/>
        <charset val="238"/>
      </rPr>
      <t>miasto i powiat rypiński:</t>
    </r>
    <r>
      <rPr>
        <sz val="9"/>
        <color indexed="8"/>
        <rFont val="Times New Roman"/>
        <family val="1"/>
        <charset val="238"/>
      </rPr>
      <t xml:space="preserve">
0412011 gm. m. Rypin;
0412022 gm. Brzuze;
0412032 gm. Rogowo; 
0412042 gm. Rypin;
0412052 gm. Skrwilno; 
0412062 gm. Wąpielsk;
</t>
    </r>
    <r>
      <rPr>
        <b/>
        <i/>
        <sz val="9"/>
        <color indexed="8"/>
        <rFont val="Times New Roman"/>
        <family val="1"/>
        <charset val="238"/>
      </rPr>
      <t>miasto i powiat wąbrzeski:</t>
    </r>
    <r>
      <rPr>
        <sz val="9"/>
        <color indexed="8"/>
        <rFont val="Times New Roman"/>
        <family val="1"/>
        <charset val="238"/>
      </rPr>
      <t xml:space="preserve">
0417011 gm. m. Wąbrzeźno; 
0417022 gm. Dębowa Łąka;  
0417032 gm. Książki;
0417042 gm. Płużnica; 
0417052 gm. Ryńsk;
</t>
    </r>
    <r>
      <rPr>
        <b/>
        <i/>
        <sz val="9"/>
        <color indexed="8"/>
        <rFont val="Times New Roman"/>
        <family val="1"/>
        <charset val="238"/>
      </rPr>
      <t/>
    </r>
  </si>
  <si>
    <t xml:space="preserve">0463011 gm. m. Toruń;   
0415032 gm. Czernikowo;  
0415042 gm. Lubicz;  
0415052 gm. Łubianka;  
0415062 gm. Łysomice;  
0415072 gm. Obrowo; 
0415082 gm. Wielka Nieszawka; 
0415092 gm. Zławieś Wielka;    </t>
  </si>
  <si>
    <t>0463011401</t>
  </si>
  <si>
    <t>C01 17</t>
  </si>
  <si>
    <t>0463011</t>
  </si>
  <si>
    <t>Chełmińskie-Toruń</t>
  </si>
  <si>
    <t xml:space="preserve">0463011 gm. m. Toruń; 
0415042 gm. Lubicz; 
0415052 gm. Łubianka;  
0415062 gm. Łysomice;  
0415082 gm. Wielka Nieszawka;      </t>
  </si>
  <si>
    <t>0463011201</t>
  </si>
  <si>
    <t>C01 078</t>
  </si>
  <si>
    <t xml:space="preserve">0463011 gm. m. Toruń;  
0415032 gm. Czernikowo;  
0415042 gm. Lubicz;  
0415072 gm. Obrowo;  </t>
  </si>
  <si>
    <t>0463011202</t>
  </si>
  <si>
    <t>C01 080</t>
  </si>
  <si>
    <t>Na Skarpie-Toruń</t>
  </si>
  <si>
    <t xml:space="preserve">0463011 gm. m. Toruń;  
0415082 gm. Wielka Nieszawka;      </t>
  </si>
  <si>
    <t>0463011203</t>
  </si>
  <si>
    <t>C01 082</t>
  </si>
  <si>
    <t>Podgórz-Toruń</t>
  </si>
  <si>
    <t xml:space="preserve">0463011 gm. m. Toruń; </t>
  </si>
  <si>
    <t>0463011204</t>
  </si>
  <si>
    <t>C01 084</t>
  </si>
  <si>
    <t>Czerniewice-Toruń</t>
  </si>
  <si>
    <t>0463011205</t>
  </si>
  <si>
    <t>C01 086</t>
  </si>
  <si>
    <t>Bydgoskie-Toruń</t>
  </si>
  <si>
    <t>0463011206</t>
  </si>
  <si>
    <t>C01 088</t>
  </si>
  <si>
    <t xml:space="preserve">0463011 gm. m. Toruń; 
0415042 gm. Lubicz; 
0415052 gm. Łubianka;  
0415062 gm. Łysomice;       </t>
  </si>
  <si>
    <t>0463011207</t>
  </si>
  <si>
    <t>C01 090</t>
  </si>
  <si>
    <t xml:space="preserve">0463011 gm. m. Toruń; 
0415052 gm. Łubianka;  
0415062 gm. Łysomice;       </t>
  </si>
  <si>
    <t>0415052201</t>
  </si>
  <si>
    <t>C01 092</t>
  </si>
  <si>
    <t>0415052</t>
  </si>
  <si>
    <t>Łubianka</t>
  </si>
  <si>
    <t xml:space="preserve">0415032 gm. Czernikowo;    </t>
  </si>
  <si>
    <t>0415032201</t>
  </si>
  <si>
    <t>C01 094</t>
  </si>
  <si>
    <t>0415032</t>
  </si>
  <si>
    <t>Czernikowo</t>
  </si>
  <si>
    <t>0415011 gm. m. Chełmża; 
0415022 gm. Chełmża;  
0404052 gm. Papowo Biskupie</t>
  </si>
  <si>
    <t>0415011201</t>
  </si>
  <si>
    <t>C01 096</t>
  </si>
  <si>
    <t>0415011</t>
  </si>
  <si>
    <t>Chełmża</t>
  </si>
  <si>
    <t>RO04/01</t>
  </si>
  <si>
    <t xml:space="preserve">DM02-01 </t>
  </si>
  <si>
    <t xml:space="preserve">0462011 m. Grudziądz;  
0406012 gm. Grudziądz; 
0406022 gm. Gruta; 
0406034 gm. Łasin-miasto;  
0406035 gm. Łasin-obszar wiejski; 
0406044 gm. Radzyń Chełmiński-miasto; 
0406045 gm. Radzyń Chełmiński-obszar wiejski;  
0406052 gm. Rogóźno;  
0406062 gm. Świecie n. Osą;   
0402074 gm. Jabłonowo Pomorskie-miasto; 
0402075 gm. Jabłonowo Pomorskie-obszar wiejski;  </t>
  </si>
  <si>
    <t>0462011401</t>
  </si>
  <si>
    <t>C01 19</t>
  </si>
  <si>
    <t>0462011</t>
  </si>
  <si>
    <t>Grudziądz</t>
  </si>
  <si>
    <t xml:space="preserve">0462011 m. Grudziądz;  
0406012 gm. Grudziądz; 
0414022 gm. Dragacz  </t>
  </si>
  <si>
    <t>0462011202</t>
  </si>
  <si>
    <t>C01 098</t>
  </si>
  <si>
    <t>Rządz-Grudziądz</t>
  </si>
  <si>
    <t>0462011201</t>
  </si>
  <si>
    <t>C01 100</t>
  </si>
  <si>
    <t xml:space="preserve">0462011 m. Grudziądz; 
0406012 gm. Grudziądz;  
0406034 gm. Łasin-miasto; 
0406035 gm. Łasin-obszar wiejski;  </t>
  </si>
  <si>
    <t>0406034201</t>
  </si>
  <si>
    <t>C01 102</t>
  </si>
  <si>
    <t>0406034</t>
  </si>
  <si>
    <t>Łasin</t>
  </si>
  <si>
    <t>0414022201</t>
  </si>
  <si>
    <t>C01 104</t>
  </si>
  <si>
    <t>0414022</t>
  </si>
  <si>
    <t>Dragacz</t>
  </si>
  <si>
    <t>0406044 gm. Radzyń Chełmiński-miasto;   
0406045 gm. Radzyń Chełmiński-obszar wiejski; 
0406022 gm. Gruta;</t>
  </si>
  <si>
    <t>0406044201</t>
  </si>
  <si>
    <t>C01 106</t>
  </si>
  <si>
    <t>0406044</t>
  </si>
  <si>
    <t>Radzyń Chełmiński</t>
  </si>
  <si>
    <t>0402074 gm. Jabłonowo Pomorskie-miasto;                                        
0402075 gm. Jabłonowo Pomorskie-obszar wiejski;  
0406062 gm. Świecie n. Osą</t>
  </si>
  <si>
    <t>0402074201</t>
  </si>
  <si>
    <t>C01 108</t>
  </si>
  <si>
    <t>0402074</t>
  </si>
  <si>
    <t>Jabłonowo Pomorskie</t>
  </si>
  <si>
    <t>0464011 m. Włocławek; 
0418132 gm. Włocławek; 
0418011 gm. m. Kowal; 
0418092 gm. Kowal; 
0418022 gm. Baruchowo; 
0418032 gm. Boniewo; 
0418044 gm. Brześć Kujawski-miasto; 
0418045 gm. Brześć Kujawski-obszar wiejski; 
0418052 gm. Choceń; 
0418064 gm. Chodecz-miasto; 
0418065 gm. Chodecz-obszar wiejski; 
0418072 gm. Fabianki; 
0418084 gm. Izbica Kujawska-miasto; 
0418085 gm. Izbica Kujawska-obszar wiejski; 
0418102 gm. Lubanie; 
0418114 gm. Lubień Kujawski-miasto; 
0418115 gm. Lubień Kujawski-obszar wiejski; 
0418124 gm. Lubraniec-miasto; 
0418125 gm. Lubraniec-obszar wiejski;</t>
  </si>
  <si>
    <t>0464011401</t>
  </si>
  <si>
    <t>C01 21</t>
  </si>
  <si>
    <t>0464011</t>
  </si>
  <si>
    <t>Śródmieście-Włocławek</t>
  </si>
  <si>
    <t>0464011 m. Włocławek; 
0418132 gm. Włocławek;</t>
  </si>
  <si>
    <t>0464011201</t>
  </si>
  <si>
    <t>C01 110</t>
  </si>
  <si>
    <t>0464011202</t>
  </si>
  <si>
    <t>C01 112</t>
  </si>
  <si>
    <t>Południe-Włocławek</t>
  </si>
  <si>
    <t>0464011203</t>
  </si>
  <si>
    <t>C01 114</t>
  </si>
  <si>
    <t>Wschód-Włocławek</t>
  </si>
  <si>
    <t xml:space="preserve">0464011 m. Włocławek; 
0418132 gm. Włocławek; 
0418072 gm. Fabianki; </t>
  </si>
  <si>
    <t>0464011204</t>
  </si>
  <si>
    <t>C01 116</t>
  </si>
  <si>
    <t>Zawiśle-Włocławek</t>
  </si>
  <si>
    <t xml:space="preserve">DM02 - 01 </t>
  </si>
  <si>
    <t xml:space="preserve">0418011 gm. m. Kowal; 
0418092 gm. Kowal;
0418022 gm. Baruchowo; 
0418052 gm. Choceń; </t>
  </si>
  <si>
    <t>0418011201</t>
  </si>
  <si>
    <t>C01 118</t>
  </si>
  <si>
    <t>0418011</t>
  </si>
  <si>
    <t>Kowal</t>
  </si>
  <si>
    <t>0418044 gm. Brześć Kujawski-miasto; 
0418045 gm. Brześć Kujawski-obszar wiejski;
0418124 gm. Lubraniec-miasto; 
0418125 gm. Lubraniec-obszar wiejski;</t>
  </si>
  <si>
    <t>0418044201</t>
  </si>
  <si>
    <t>C01 120</t>
  </si>
  <si>
    <t>0418044</t>
  </si>
  <si>
    <t>Brześć Kujawski</t>
  </si>
  <si>
    <t>0418084 gm. Izbica Kujawska-miasto; 
0418085 gm. Izbica Kujawska-obszar wiejski; 
0418032 gm. Boniewo;</t>
  </si>
  <si>
    <t>0418084201</t>
  </si>
  <si>
    <t>C01 122</t>
  </si>
  <si>
    <t>0418084</t>
  </si>
  <si>
    <t>Izbica Kujawska</t>
  </si>
  <si>
    <t>0418064 gm. Chodecz-miasto; 
0418065 gm. Chodecz-obszar wiejski;
0418114 gm. Lubień Kujawski-miasto; 
0418115 gm. Lubień Kujawski-obszar wiejski;</t>
  </si>
  <si>
    <t>0418064201</t>
  </si>
  <si>
    <t>C01 124</t>
  </si>
  <si>
    <t>0418064</t>
  </si>
  <si>
    <t>Chodecz</t>
  </si>
  <si>
    <t xml:space="preserve">0401011 gm. m. Aleksandrów Kujawski; 
0401021 gm. m. Ciechocinek;  
0401042 gm. Aleksandrów Kujawski;
0401092 gm. Zakrzewo;  </t>
  </si>
  <si>
    <t>0401011201</t>
  </si>
  <si>
    <t>C01 126</t>
  </si>
  <si>
    <t>0401011</t>
  </si>
  <si>
    <t>Aleksandrów Kujawski</t>
  </si>
  <si>
    <t xml:space="preserve">0401021 gm. m. Ciechocinek; 
0401031 gm. m. Nieszawa; 
0401072 gm. Raciążek; 
0401082 gm. Waganiec;  </t>
  </si>
  <si>
    <t>0401031201</t>
  </si>
  <si>
    <t>C01 128</t>
  </si>
  <si>
    <t>0401031</t>
  </si>
  <si>
    <t>Nieszawa</t>
  </si>
  <si>
    <t>0401052 gm. Bądkowo;  
0401062 gm. Koneck; 
0418102 gm. Lubanie</t>
  </si>
  <si>
    <t>0401052201</t>
  </si>
  <si>
    <t>C01 130</t>
  </si>
  <si>
    <t>0401052</t>
  </si>
  <si>
    <t>Bądkowo</t>
  </si>
  <si>
    <t>0401011 gm. m. Aleksandrów Kujawski; 
0401021 gm. m. Ciechocinek; 
0401031 gm. m. Nieszawa; 
0401042 gm. Aleksandrów Kujawski; 
0401052 gm. Bądkowo; 
0401062 gm. Koneck; 
0401072 gm. Raciążek; 
0401082 gm. Waganiec; 
0401092 gm. Zakrzewo;  
0418102 gm. Lubanie</t>
  </si>
  <si>
    <t>0401021201</t>
  </si>
  <si>
    <t>C01 132</t>
  </si>
  <si>
    <t>0401021</t>
  </si>
  <si>
    <t>Ciechocinek</t>
  </si>
  <si>
    <t xml:space="preserve">0402011 gm. m. Brodnica; 
0402022 gm. Bobrowo; 
0402032 gm. Brodnica; 
0402062 gm. Bartniczka; 
0402082 gm. Osiek; 
0402102 gm. Zbiczno;   </t>
  </si>
  <si>
    <t>0402011201</t>
  </si>
  <si>
    <t>C01 134</t>
  </si>
  <si>
    <t>0402011</t>
  </si>
  <si>
    <t>Brodnica</t>
  </si>
  <si>
    <t xml:space="preserve">0402011 gm. m. Brodnica; 
0402022 gm. Bobrowo;  
0402032 gm. Brodnica;  
0402042 gm. Brzozie;  </t>
  </si>
  <si>
    <t>0402011202</t>
  </si>
  <si>
    <t>C01 136</t>
  </si>
  <si>
    <t xml:space="preserve">0402054 gm. Górzno-miasto; 
0402055 gm. Górzno-obszar wiejski; 
0402092 gm. Świedziebnia;  </t>
  </si>
  <si>
    <t>0402054201</t>
  </si>
  <si>
    <t>C01 138</t>
  </si>
  <si>
    <t>0402054</t>
  </si>
  <si>
    <t>Górzno</t>
  </si>
  <si>
    <t xml:space="preserve">0404011 gm. m. Chełmno; 
0404022 gm. Chełmno;  
0404032 gm. Kijewo Królewskie; 
0404062 gm. Stolno; 
0404072 gm. Unisław;   </t>
  </si>
  <si>
    <t>0404011202</t>
  </si>
  <si>
    <t>C01 140</t>
  </si>
  <si>
    <t>0404011</t>
  </si>
  <si>
    <t>Chełmno</t>
  </si>
  <si>
    <t xml:space="preserve">0404011 gm. m. Chełmno; 
0404022 gm. Chełmno;  
0404032 gm. Kijewo Królewskie;  
0404062 gm. Stolno; 
0404072 gm. Unisław;   </t>
  </si>
  <si>
    <t>0404011201</t>
  </si>
  <si>
    <t>C01 142</t>
  </si>
  <si>
    <t>0405011 gm. m. Golub-Dobrzyń; 
0405022 gm. Ciechocin; 
0405032 gm. Golub-Dobrzyń; 
0405044 gm. Kowalewo Pomorskie-miasto;  
0405045 gm. Kowalewo Pomorskie-obszar wiejski; 
0405052 gm. Radomin;  
0405062 gm. Zbójno;   
0408011 gm. m. Lipno; 
0408022 gm. Bobrowniki;           
0408032 gm. Chrostkowo; 
0408044 gm. Dobrzyń n. Wisłą-miasto;  
0408045 gm. Dobrzyń n. Wisłą-obszar wiejski;
0408052 gm. Kikół; 
0408062 gm. Lipno; 
0408074 gm. Skępe-miasto; 
0408075 gm. Skępe-obszar wiejski; 
0408082 gm. Tłuchowo; 
0408092 gm. Wielgie;   
0412011 gm. m. Rypin; 
0412022 gm. Brzuze; 
0412032 gm. Rogowo; 
0412042 gm. Rypin; 
0412052 gm. Skrwilno; 
0412062 gm. Wąpielsk;</t>
  </si>
  <si>
    <t>0405011401</t>
  </si>
  <si>
    <t>C01 23</t>
  </si>
  <si>
    <t>0405011</t>
  </si>
  <si>
    <t>Golub-Dobrzyń</t>
  </si>
  <si>
    <t xml:space="preserve">0405044 gm. Kowalewo Pomorskie-miasto;
0405045 gm. Kowalewo Pomorskie-obszar wiejski;  
0405022 gm. Ciechocin;   </t>
  </si>
  <si>
    <t>0405044201</t>
  </si>
  <si>
    <t>C01 144</t>
  </si>
  <si>
    <t>0405044</t>
  </si>
  <si>
    <t>Kowalewo Pomorskie</t>
  </si>
  <si>
    <t xml:space="preserve">0408011 gm. m. Lipno;
0408062 gm. Lipno; 
0408074 gm. Skępe-miasto; 
0408075 gm. Skępe-obszar wiejski;
0408032 gm. Chrostkowo;        </t>
  </si>
  <si>
    <t>0408011201</t>
  </si>
  <si>
    <t>C01 146</t>
  </si>
  <si>
    <t>0408011</t>
  </si>
  <si>
    <t>Lipno</t>
  </si>
  <si>
    <t xml:space="preserve">0408011 gm. m. Lipno;
0408062 gm. Lipno;    
0408022 gm. Bobrowniki;
0408052 gm. Kikół;    </t>
  </si>
  <si>
    <t>0408011202</t>
  </si>
  <si>
    <t>C01 148</t>
  </si>
  <si>
    <t xml:space="preserve">0408044 gm. Dobrzyń n. Wisłą-miasto; 
0408045 gm. Dobrzyń n. Wisłą-obszar wiejski;   
0408082 gm. Tłuchowo; 
0408092 gm. Wielgie; </t>
  </si>
  <si>
    <t>0408044201</t>
  </si>
  <si>
    <t>C01 150</t>
  </si>
  <si>
    <t>0408044</t>
  </si>
  <si>
    <t>Dobrzyń n. Wisłą</t>
  </si>
  <si>
    <t xml:space="preserve">0411011 gm. m. Radziejów;   
0411054 gm. Piotrków Kujawski-miasto; 
0411055 gm. Piotrków Kujawski-obszar wiejski; 
0411062 gm. Radziejów; 
0411022 gm. Bytoń; 
0411032 gm. Dobre;                          </t>
  </si>
  <si>
    <t>0411011201</t>
  </si>
  <si>
    <t>C01 152</t>
  </si>
  <si>
    <t>0411011</t>
  </si>
  <si>
    <t>Radziejów</t>
  </si>
  <si>
    <t xml:space="preserve">0411042 gm. Osięciny; 
0411072 gm. Topólka;   </t>
  </si>
  <si>
    <t>0411042201</t>
  </si>
  <si>
    <t>C01 154</t>
  </si>
  <si>
    <t>0411042</t>
  </si>
  <si>
    <t>Osięciny</t>
  </si>
  <si>
    <t xml:space="preserve">0412011 gm. m. Rypin;
0412022 gm. Brzuze;
0412042 gm. Rypin; 
0412062 gm. Wąpielsk;        </t>
  </si>
  <si>
    <t>0412011201</t>
  </si>
  <si>
    <t>C01 156</t>
  </si>
  <si>
    <t>0412011</t>
  </si>
  <si>
    <t>Rypin</t>
  </si>
  <si>
    <t xml:space="preserve">0412032 gm. Rogowo;
0412052 gm. Skrwilno; </t>
  </si>
  <si>
    <t>0412052201</t>
  </si>
  <si>
    <t>C01 158</t>
  </si>
  <si>
    <t>0412052</t>
  </si>
  <si>
    <t>Skrwilno</t>
  </si>
  <si>
    <t xml:space="preserve">0417011 gm. m. Wąbrzeźno;   
0417052 gm. Ryńsk; 
0417022 gm. Dębowa Łąka;
0417032 gm. Książki;                                                                                                                                                                                                            </t>
  </si>
  <si>
    <t>0417011201</t>
  </si>
  <si>
    <t>C01 160</t>
  </si>
  <si>
    <t>0417011</t>
  </si>
  <si>
    <t>Wąbrzeźno</t>
  </si>
  <si>
    <t>0417042 gm. Płużnica; 
0404042 gm. Lisewo</t>
  </si>
  <si>
    <t>0417042201</t>
  </si>
  <si>
    <t>C01 162</t>
  </si>
  <si>
    <t>0417042</t>
  </si>
  <si>
    <t>Płużnica</t>
  </si>
  <si>
    <t>RAZEM</t>
  </si>
  <si>
    <t>81</t>
  </si>
  <si>
    <r>
      <t xml:space="preserve">UWAGA: </t>
    </r>
    <r>
      <rPr>
        <sz val="10"/>
        <color rgb="FFFF0000"/>
        <rFont val="Calibri"/>
        <family val="2"/>
        <charset val="238"/>
        <scheme val="minor"/>
      </rPr>
      <t xml:space="preserve"> 1* w okresie od 1 maja do 31 października (12 godz. na dobę) w specjalistycznym zespole ratownictwa medycznego funkcjonuje dodatkowa osoba uprawniona do wykonywania medycznych czynności 
                   ratunkowych poruszająca się na motocyklu (kolor czerwony)</t>
    </r>
  </si>
  <si>
    <t xml:space="preserve">TABELA nr 2 - Zespoły ratownictwa medycznego włączone do systemu Państwowe Ratownictwo Medyczne – stan na dzień                1 stycznia 2020 r.
</t>
  </si>
  <si>
    <t>3</t>
  </si>
  <si>
    <t>4</t>
  </si>
  <si>
    <t>5</t>
  </si>
  <si>
    <t>6</t>
  </si>
  <si>
    <t>8</t>
  </si>
  <si>
    <t>9</t>
  </si>
  <si>
    <t>10</t>
  </si>
  <si>
    <t>11</t>
  </si>
  <si>
    <t>13</t>
  </si>
  <si>
    <r>
      <t>Nr rejonu operacyjnego</t>
    </r>
    <r>
      <rPr>
        <vertAlign val="superscript"/>
        <sz val="10"/>
        <rFont val="Arial"/>
        <family val="2"/>
        <charset val="238"/>
      </rPr>
      <t>1)</t>
    </r>
  </si>
  <si>
    <r>
      <t>Nazwa i opis rejonu operacyjnego</t>
    </r>
    <r>
      <rPr>
        <vertAlign val="superscript"/>
        <sz val="10"/>
        <rFont val="Arial"/>
        <family val="2"/>
        <charset val="238"/>
      </rPr>
      <t>2)</t>
    </r>
  </si>
  <si>
    <r>
      <t xml:space="preserve">Kod dyspozytorni medycznej 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i nazwa miejscowości, w której zlokalizowana jest dyspozytornia medyczna </t>
    </r>
  </si>
  <si>
    <r>
      <t xml:space="preserve">Kod zespołu ratownictwa medycznego </t>
    </r>
    <r>
      <rPr>
        <vertAlign val="superscript"/>
        <sz val="9"/>
        <rFont val="Arial"/>
        <family val="2"/>
        <charset val="238"/>
      </rPr>
      <t>4)</t>
    </r>
  </si>
  <si>
    <r>
      <t xml:space="preserve">Nazwa zespołu PRM </t>
    </r>
    <r>
      <rPr>
        <vertAlign val="superscript"/>
        <sz val="9"/>
        <rFont val="Arial"/>
        <family val="2"/>
        <charset val="238"/>
      </rPr>
      <t>5)</t>
    </r>
  </si>
  <si>
    <r>
      <t>TERYT miejsca stacjonowania</t>
    </r>
    <r>
      <rPr>
        <vertAlign val="superscript"/>
        <sz val="9"/>
        <rFont val="Arial"/>
        <family val="2"/>
        <charset val="238"/>
      </rPr>
      <t>6)</t>
    </r>
  </si>
  <si>
    <t>Adres miejsca stacjonowania zespołu ratownictwa medycznego</t>
  </si>
  <si>
    <t>Nazwa dysponenta jednostki</t>
  </si>
  <si>
    <t>Adres dysponenta jednostki</t>
  </si>
  <si>
    <r>
      <t>Nr księgi rejestrowej podmiotu leczniczego dysponenta jednostki</t>
    </r>
    <r>
      <rPr>
        <vertAlign val="superscript"/>
        <sz val="10"/>
        <rFont val="Arial"/>
        <family val="2"/>
        <charset val="238"/>
      </rPr>
      <t>7)</t>
    </r>
  </si>
  <si>
    <r>
      <t>VII część kodu resortowego jednostki systemu</t>
    </r>
    <r>
      <rPr>
        <vertAlign val="superscript"/>
        <sz val="8"/>
        <rFont val="Arial"/>
        <family val="2"/>
        <charset val="238"/>
      </rPr>
      <t>8)</t>
    </r>
  </si>
  <si>
    <t>IV część kodu resortowego określającego formę organizacyjno-prawną podmiotu wykonującego działalność leczniczą</t>
  </si>
  <si>
    <t xml:space="preserve">
RO04/02</t>
  </si>
  <si>
    <r>
      <t xml:space="preserve">
</t>
    </r>
    <r>
      <rPr>
        <b/>
        <u/>
        <sz val="7"/>
        <color indexed="8"/>
        <rFont val="Arial"/>
        <family val="2"/>
        <charset val="238"/>
      </rPr>
      <t>Rejon bydgoski</t>
    </r>
    <r>
      <rPr>
        <b/>
        <i/>
        <sz val="7"/>
        <color indexed="8"/>
        <rFont val="Arial"/>
        <family val="2"/>
        <charset val="238"/>
      </rPr>
      <t xml:space="preserve">
m. Bydgoszcz, powiat bydgoski:</t>
    </r>
    <r>
      <rPr>
        <sz val="7"/>
        <color indexed="8"/>
        <rFont val="Arial"/>
        <family val="2"/>
        <charset val="238"/>
      </rPr>
      <t xml:space="preserve">
0461011 m.  Bydgoszcz;
0403012 gm. Białe Błota;
0403022 gm. Dąbrowa Chełmińska;
0403032 gm. Dobrcz;
0403052 gm. Nowa Wieś Wielka;  
0403062 gm. Osielsko; 
0403072 gm. Sicienko; 
0403084 gm. Solec Kujawski - miasto;
0403085 gm. Solec Kujawski - obszar wiejski;
0403044 gm. Koronowo - miasto;
0403045 gm. Koronowo - obszar wiejski;
</t>
    </r>
    <r>
      <rPr>
        <b/>
        <i/>
        <sz val="7"/>
        <color indexed="8"/>
        <rFont val="Arial"/>
        <family val="2"/>
        <charset val="238"/>
      </rPr>
      <t>miasto i powiat inowrocławski:</t>
    </r>
    <r>
      <rPr>
        <sz val="7"/>
        <color indexed="8"/>
        <rFont val="Arial"/>
        <family val="2"/>
        <charset val="238"/>
      </rPr>
      <t xml:space="preserve">
0407011 gm. m. Inowrocław;
0407022 gm. Dąbrowa Biskupia;
0407034 gm. Gniewkowo-miasto;
0407035 gm. Gniewkowo-obszar wiejski; 
0407042 gm. Inowrocław;
0407054 gm. Janikowo-miasto;
0407055 gm. Janikowo-obszar wiejski;
0407064 gm. Kruszwica-miasto;
0407065 gm. Kruszwica-obszar wiejski;
0407074 gm. Pakość-miasto;
0407075 gm. Pakość-obszar wiejski; 
0407082 gm. Rojewo;
0407092 gm. Złotniki Kujawskie;
</t>
    </r>
    <r>
      <rPr>
        <b/>
        <i/>
        <sz val="7"/>
        <color indexed="8"/>
        <rFont val="Arial"/>
        <family val="2"/>
        <charset val="238"/>
      </rPr>
      <t>miasto i powiat mogileński:</t>
    </r>
    <r>
      <rPr>
        <sz val="7"/>
        <color indexed="8"/>
        <rFont val="Arial"/>
        <family val="2"/>
        <charset val="238"/>
      </rPr>
      <t xml:space="preserve">
0409012 gm. Dąbrowa;    
0409022 gm. Jeziora Wielkie;   
0409034 gm. Mogilno-miasto;
0409035 gm. Mogilno-obszar wiejski;
0409044 gm. Strzelno-miasto;
0409045 gm. Strzelno-obszar wiejski;
</t>
    </r>
    <r>
      <rPr>
        <b/>
        <i/>
        <sz val="7"/>
        <color indexed="8"/>
        <rFont val="Arial"/>
        <family val="2"/>
        <charset val="238"/>
      </rPr>
      <t>miasto i powiat nakielski:</t>
    </r>
    <r>
      <rPr>
        <sz val="7"/>
        <color indexed="8"/>
        <rFont val="Arial"/>
        <family val="2"/>
        <charset val="238"/>
      </rPr>
      <t xml:space="preserve">
0410014 gm. Kcynia-miasto;
0410015 gm. Kcynia-obszar wiejski;
0410024 gm. Mrocza-miasto; 
0410025 gm. Mrocza-obszar wiejski;
0410034 gm. Nakło n. Notecią-miasto;
0410035 gm. Nakło n. Notecią-obszar wiejski;
0410042 gm. Sadki;
0410054 gm. Szubin-miasto;
0410055 gm. Szubin-obszar wiejski;
</t>
    </r>
    <r>
      <rPr>
        <b/>
        <i/>
        <sz val="7"/>
        <color indexed="8"/>
        <rFont val="Arial"/>
        <family val="2"/>
        <charset val="238"/>
      </rPr>
      <t>miasto i powiat sępoleński:</t>
    </r>
    <r>
      <rPr>
        <sz val="7"/>
        <color indexed="8"/>
        <rFont val="Arial"/>
        <family val="2"/>
        <charset val="238"/>
      </rPr>
      <t xml:space="preserve">
0413014 gm. Kamień Krajeński-miasto;
0413015 gm. Kamień Krajeński-obszar wiejski;
0413024 gm. Sępólno Krajeńskie-miasto;
0413025 gm. Sępólno Krajeńskie-obszar wiejski; 
0413032 gm. Sośno;  
0413044 gm. Więcbork-miasto;   
0413045 gm. Więcbork-obszar  wiejski;
</t>
    </r>
    <r>
      <rPr>
        <b/>
        <i/>
        <sz val="7"/>
        <color indexed="8"/>
        <rFont val="Arial"/>
        <family val="2"/>
        <charset val="238"/>
      </rPr>
      <t>miasto i powiat świecki (bez gm. Dragacz):</t>
    </r>
    <r>
      <rPr>
        <sz val="7"/>
        <color indexed="8"/>
        <rFont val="Arial"/>
        <family val="2"/>
        <charset val="238"/>
      </rPr>
      <t xml:space="preserve">
0414012 gm. Bukowiec;
0414032 gm. Drzycim;
0414042 gm. Jeżewo;
0414052 gm. Lniano;  
0414064 gm. Nowe-miasto;
0414065 gm. Nowe-obszar wiejski;
0414072 gm. Osie;  
0414082 gm. Pruszcz;   
0414094 gm. Świecie n. Wisłą- miasto;
0414095 gm. Świecie n. Wisłą-obszar wiejski;
0414102 gm. Świekatowo;
0414112 gm. Warlubie;
</t>
    </r>
    <r>
      <rPr>
        <b/>
        <i/>
        <sz val="7"/>
        <color indexed="8"/>
        <rFont val="Arial"/>
        <family val="2"/>
        <charset val="238"/>
      </rPr>
      <t>miasto i powiat tucholski:</t>
    </r>
    <r>
      <rPr>
        <sz val="7"/>
        <color indexed="8"/>
        <rFont val="Arial"/>
        <family val="2"/>
        <charset val="238"/>
      </rPr>
      <t xml:space="preserve">
0416012 gm. Cekcyn;  
0416022 gm. Gostycyn;  
0416032 gm. Kęsowo;  
0416042 gm. Lubiewo;
0416052 gm. Śliwice;  
0416064 gm. Tuchola-miasto;
0416065 gm. Tuchola-obszar wiejski; 
</t>
    </r>
    <r>
      <rPr>
        <b/>
        <i/>
        <sz val="7"/>
        <color indexed="8"/>
        <rFont val="Arial"/>
        <family val="2"/>
        <charset val="238"/>
      </rPr>
      <t>miasto i powiat  żniński:</t>
    </r>
    <r>
      <rPr>
        <sz val="7"/>
        <color indexed="8"/>
        <rFont val="Arial"/>
        <family val="2"/>
        <charset val="238"/>
      </rPr>
      <t xml:space="preserve">
0419014 gm. Barcin-miasto; 
0419015 gm. Barcin-obszar wiejski;  
0419022 gm. Gąsawa;
0419034 gm. Janowiec Wlkp.-miasto;  
0419035 gm. Janowiec Wlkp.-obszar wiejski; 
0419044 gm. Łabiszyn-miasto; 
0419045 gm. Łabiszyn -obszar wiejski; 
0419052 gm. Rogowo;
0419064 gm. Żnin-miasto; 
0419065 gm. Żnin-obszar  wiejski;  
</t>
    </r>
  </si>
  <si>
    <t xml:space="preserve">
DM02 02 Bydgoszcz</t>
  </si>
  <si>
    <t>C02 01</t>
  </si>
  <si>
    <t>85-790 Bydgoszcz 
ul. Produkcyjna 13</t>
  </si>
  <si>
    <t>Wojewódzka Stacja Pogotowia Ratunkowego</t>
  </si>
  <si>
    <t>ul. Ks. R. Markwarta 7  85-015 Bydgoszcz</t>
  </si>
  <si>
    <t>00002265 W-04</t>
  </si>
  <si>
    <t>045</t>
  </si>
  <si>
    <t>C02 03</t>
  </si>
  <si>
    <t>85-429 Bydgoszcz 
ul. Grunwaldzka 138</t>
  </si>
  <si>
    <t>016</t>
  </si>
  <si>
    <t>C02 05</t>
  </si>
  <si>
    <t>85-163 Bydgoszcz 
ul. Słowiańska 7</t>
  </si>
  <si>
    <t>040</t>
  </si>
  <si>
    <t>C02 02</t>
  </si>
  <si>
    <t>046</t>
  </si>
  <si>
    <t>C02 04</t>
  </si>
  <si>
    <t>017</t>
  </si>
  <si>
    <t>C02 06</t>
  </si>
  <si>
    <t xml:space="preserve">85-015 Bydgoszcz 
ul. Markwarta 8 </t>
  </si>
  <si>
    <t>011</t>
  </si>
  <si>
    <t>C02 08</t>
  </si>
  <si>
    <t>012</t>
  </si>
  <si>
    <t>C02 10</t>
  </si>
  <si>
    <t>050</t>
  </si>
  <si>
    <t>C02 12</t>
  </si>
  <si>
    <t>85-825 Bydgoszcz 
ul. Woj. Polskiego 65</t>
  </si>
  <si>
    <t>054</t>
  </si>
  <si>
    <t>C02 14</t>
  </si>
  <si>
    <t>83-315 Bydgoszcz 
ul. Ks. Szulca 5</t>
  </si>
  <si>
    <t>029</t>
  </si>
  <si>
    <t>C02 16</t>
  </si>
  <si>
    <t>85-350 Bydgoszcz 
ul. Bronikowskiego 45</t>
  </si>
  <si>
    <t>047</t>
  </si>
  <si>
    <t>C02 18</t>
  </si>
  <si>
    <t>052</t>
  </si>
  <si>
    <t>C02 20</t>
  </si>
  <si>
    <t>053</t>
  </si>
  <si>
    <t>C02 22</t>
  </si>
  <si>
    <t>055</t>
  </si>
  <si>
    <t>C02 24</t>
  </si>
  <si>
    <t>056</t>
  </si>
  <si>
    <t>C02 26</t>
  </si>
  <si>
    <t>058</t>
  </si>
  <si>
    <t>C02 28</t>
  </si>
  <si>
    <t>86-002 Dobrcz 
ul. Długa 54</t>
  </si>
  <si>
    <t>051</t>
  </si>
  <si>
    <t>C02 30</t>
  </si>
  <si>
    <t>86-050 Solec Kujawski 
ul. Toruńska 8</t>
  </si>
  <si>
    <t>020</t>
  </si>
  <si>
    <t>C02 07</t>
  </si>
  <si>
    <t>86-010 Koronowo 
ul. Paderewskiego 33</t>
  </si>
  <si>
    <t>Samodzielny Publiczny Zakład Opieki Zdrowotnej</t>
  </si>
  <si>
    <t>ul. Dworcowa 55            86-010 Koronowo</t>
  </si>
  <si>
    <t>000002241 W-04</t>
  </si>
  <si>
    <t>025</t>
  </si>
  <si>
    <t>C02 32</t>
  </si>
  <si>
    <t>C02 09</t>
  </si>
  <si>
    <t>88-100 Inowrocław 
ul. Toruńska 32</t>
  </si>
  <si>
    <t>Szpital Wielospecjalistyczny im. L. Błażka</t>
  </si>
  <si>
    <t>ul. Poznańska 97    88-100 Inowrocław</t>
  </si>
  <si>
    <t>00002232 W-04</t>
  </si>
  <si>
    <t>100</t>
  </si>
  <si>
    <t>C02 36</t>
  </si>
  <si>
    <t>87-100 Inowrocław 
ul. Poznańska 97</t>
  </si>
  <si>
    <t>141</t>
  </si>
  <si>
    <t>C02 34</t>
  </si>
  <si>
    <t>099</t>
  </si>
  <si>
    <t>CO2 38</t>
  </si>
  <si>
    <t>88-150 Kruszwica 
ul. Niepodległości 47</t>
  </si>
  <si>
    <t>124</t>
  </si>
  <si>
    <t>C02 40</t>
  </si>
  <si>
    <t>88-160 Janikowo 
ul. Główna 35D</t>
  </si>
  <si>
    <t>128</t>
  </si>
  <si>
    <t>C02 42</t>
  </si>
  <si>
    <t>88-140 Gniewkowo 
ul. Piasta 7A</t>
  </si>
  <si>
    <t>125</t>
  </si>
  <si>
    <t>C02 44</t>
  </si>
  <si>
    <t>88-300 Mogilno 
ul. Kościuszki 10</t>
  </si>
  <si>
    <t>ul. Kościuszki 10     88-300 Mogilno</t>
  </si>
  <si>
    <t>00002225 W-04</t>
  </si>
  <si>
    <t>111</t>
  </si>
  <si>
    <t>C02 46</t>
  </si>
  <si>
    <t>88-320 Strzelno 
ul. Powst. Wielkopolskich 8</t>
  </si>
  <si>
    <t>071</t>
  </si>
  <si>
    <t>C02 11</t>
  </si>
  <si>
    <t>89-100 Nakło 
ul. Mickiewicza 7</t>
  </si>
  <si>
    <t>Ratownictwo Medyczne Sp. z o.o.</t>
  </si>
  <si>
    <t>ul. Młyńska 6   66-200 Świebodzin</t>
  </si>
  <si>
    <t>00204649 W-08</t>
  </si>
  <si>
    <t>C02 48</t>
  </si>
  <si>
    <t>89-200 Szubin 
ul. Ogrodowa 9</t>
  </si>
  <si>
    <t>021</t>
  </si>
  <si>
    <t>C02 50</t>
  </si>
  <si>
    <t>89-115 Mrocza 
ul. Sportowa 1</t>
  </si>
  <si>
    <t>023</t>
  </si>
  <si>
    <t>C02 52</t>
  </si>
  <si>
    <t>89-240 Kcynia 
ul. Libelta 11</t>
  </si>
  <si>
    <t>022</t>
  </si>
  <si>
    <t>C02 13</t>
  </si>
  <si>
    <t>89-400 Sępólno Krajeńskie 
ul. Sienkiewicza 54</t>
  </si>
  <si>
    <t>NOVUM-MED.</t>
  </si>
  <si>
    <t>ul. Mickiewicza 26    89-410 Więcbork</t>
  </si>
  <si>
    <t>00002919 W-04</t>
  </si>
  <si>
    <t>048</t>
  </si>
  <si>
    <t>C02 54</t>
  </si>
  <si>
    <t>89-430 Kamień Krajeński 
ul. Wyspiańskiego 2</t>
  </si>
  <si>
    <t>060</t>
  </si>
  <si>
    <t>C02 56</t>
  </si>
  <si>
    <t>89-410 Więcbork 
ul. Mickiewicza 26</t>
  </si>
  <si>
    <t>037</t>
  </si>
  <si>
    <t>C02 15</t>
  </si>
  <si>
    <t>86-100 Świecie 
ul. Wojska Polskiego 126</t>
  </si>
  <si>
    <t>ul. Młyńska 6            66-200 Świebodzin</t>
  </si>
  <si>
    <t>015</t>
  </si>
  <si>
    <t>C02 58</t>
  </si>
  <si>
    <t>C02 60</t>
  </si>
  <si>
    <t>86-170 Nowe 
ul. Myśliwska 1</t>
  </si>
  <si>
    <t>019</t>
  </si>
  <si>
    <t>C02 62</t>
  </si>
  <si>
    <t>86-150 Osie 
ul. Dworcowa 7</t>
  </si>
  <si>
    <t>C02 64</t>
  </si>
  <si>
    <t>86-141 Lniano 
ul. Wyzwolenia 9</t>
  </si>
  <si>
    <t>018</t>
  </si>
  <si>
    <t>C02 66</t>
  </si>
  <si>
    <t>89-500 Tuchola 
ul. Nowodworskiego 14-18</t>
  </si>
  <si>
    <t>Szpital Tucholski Sp. z o.o.</t>
  </si>
  <si>
    <t>ul. Nowodworskiego 14-18                      89-500 Tuchola</t>
  </si>
  <si>
    <t>000002756 W-04</t>
  </si>
  <si>
    <t>077</t>
  </si>
  <si>
    <t>C02 68</t>
  </si>
  <si>
    <t>89-520 Gostycyn 
ul. Bydgoska 12</t>
  </si>
  <si>
    <t>C02 70</t>
  </si>
  <si>
    <t>89-530 Śliwice 
ul. Szkolna 7</t>
  </si>
  <si>
    <t>030</t>
  </si>
  <si>
    <t>C02 72</t>
  </si>
  <si>
    <t>88-400 Żnin 
ul. Szpitalna 30</t>
  </si>
  <si>
    <t>Pałuckie Centrum Zdrowia Sp. z o.o.</t>
  </si>
  <si>
    <t>ul. Szpitalna 30                      88-400 Żnin</t>
  </si>
  <si>
    <t>000002917 W-04</t>
  </si>
  <si>
    <t>049</t>
  </si>
  <si>
    <t>C02 74</t>
  </si>
  <si>
    <t>88-190 Barcin 
ul. Mogileńska 5</t>
  </si>
  <si>
    <t>024</t>
  </si>
  <si>
    <t>C02 76</t>
  </si>
  <si>
    <t>88-420 Rogowo 
ul. Kościelna 8</t>
  </si>
  <si>
    <t>035</t>
  </si>
  <si>
    <t xml:space="preserve">
04/01</t>
  </si>
  <si>
    <r>
      <t xml:space="preserve">
</t>
    </r>
    <r>
      <rPr>
        <b/>
        <u/>
        <sz val="7"/>
        <color indexed="8"/>
        <rFont val="Arial"/>
        <family val="2"/>
        <charset val="238"/>
      </rPr>
      <t>Rejon toruński</t>
    </r>
    <r>
      <rPr>
        <sz val="7"/>
        <color indexed="8"/>
        <rFont val="Arial"/>
        <family val="2"/>
        <charset val="238"/>
      </rPr>
      <t xml:space="preserve">
</t>
    </r>
    <r>
      <rPr>
        <b/>
        <sz val="7"/>
        <color indexed="8"/>
        <rFont val="Arial"/>
        <family val="2"/>
        <charset val="238"/>
      </rPr>
      <t>m. Toruń, powiat toruński:</t>
    </r>
    <r>
      <rPr>
        <sz val="7"/>
        <color indexed="8"/>
        <rFont val="Arial"/>
        <family val="2"/>
        <charset val="238"/>
      </rPr>
      <t xml:space="preserve">
0463011 m. Toruń;
0415032 gm. Czernikowo;
0415042 gm. Lubicz;  
0415052 gm. Łubianka;  
0415062 gm. Łysomice; 
0415072 gm. Obrowo;  
0415082 gm. Wielka Nieszawka;  
0415092 gm. Zławieś Wielka; 
0415011 gm. m. Chełmża;
0415022 gm. Chełmża;
</t>
    </r>
    <r>
      <rPr>
        <b/>
        <i/>
        <sz val="7"/>
        <color indexed="8"/>
        <rFont val="Arial"/>
        <family val="2"/>
        <charset val="238"/>
      </rPr>
      <t>m. Grudziądz, powiat grudziądzki:</t>
    </r>
    <r>
      <rPr>
        <sz val="7"/>
        <color indexed="8"/>
        <rFont val="Arial"/>
        <family val="2"/>
        <charset val="238"/>
      </rPr>
      <t xml:space="preserve">
0462011 m. Grudziądz;
0406022 gm. Gruta;
0406034 gm. Łasin - miasto;
0406035 gm. Łasin -obszar  wiejski;
0406044 gm. Radzyń Chełmiński-miasto;
0406045 gm. Radzyń Chełmiński-obszar wiejski; 
0406052 gm. Rogóźno; 
0406062 gm. Świecie nad Osą;
</t>
    </r>
    <r>
      <rPr>
        <b/>
        <i/>
        <sz val="7"/>
        <color indexed="8"/>
        <rFont val="Arial"/>
        <family val="2"/>
        <charset val="238"/>
      </rPr>
      <t xml:space="preserve">m. Włocławek, powiat włocławski:
</t>
    </r>
    <r>
      <rPr>
        <sz val="7"/>
        <color indexed="8"/>
        <rFont val="Arial"/>
        <family val="2"/>
        <charset val="238"/>
      </rPr>
      <t xml:space="preserve">
0464011 m. Włocławek;
0418011 gm. m. Kowal;
0418022 gm. Baruchowo;
0418032 gm. Boniewo;   
0418044 gm. Brześć Kujawski -miasto; 
0418045 gm. Brześć Kujawski -obszar wiejski;   
0418052 gm. Choceń;
0418064 gm. Chodecz-miasto; 
0418065 gm. Chodecz-obszar wiejski;
0418072 gm. Fabianki; 
0418084 gm. Izbica Kujawska-miasto;
0418085 gm. Izbica Kujawska-obszar wiejski;
0418092 gm. Kowal;
0418102 gm. Lubanie;
0418114 gm. Lubień Kujawski-miasto;
0418115 gm. Lubień Kujawski-obszar wiejski;
0418124 gm. Lubraniec-miasto;
0418125 gm. Lubraniec-obszar wiejski;
0418132 gm. Włocławek;
</t>
    </r>
    <r>
      <rPr>
        <b/>
        <i/>
        <sz val="7"/>
        <color indexed="8"/>
        <rFont val="Arial"/>
        <family val="2"/>
        <charset val="238"/>
      </rPr>
      <t>miasto i powiat aleksandrowski:</t>
    </r>
    <r>
      <rPr>
        <sz val="7"/>
        <color indexed="8"/>
        <rFont val="Arial"/>
        <family val="2"/>
        <charset val="238"/>
      </rPr>
      <t xml:space="preserve">
0401011 gm. m. Aleksandrów Kujawski;
0401021 gm. m. Ciechocinek; 
0401031 gm. m. Nieszawa;
0401042 gm. Aleksandrów Kujawski;
0401052 gm. Bądkowo;
0401062 gm. Koneck; 
0401072 gm. Raciążek;
0401082 gm. Waganiec;
0401092 gm. Zakrzewo;
</t>
    </r>
    <r>
      <rPr>
        <b/>
        <i/>
        <sz val="7"/>
        <color indexed="8"/>
        <rFont val="Arial"/>
        <family val="2"/>
        <charset val="238"/>
      </rPr>
      <t>miasto i powiat brodnicki:</t>
    </r>
    <r>
      <rPr>
        <sz val="7"/>
        <color indexed="8"/>
        <rFont val="Arial"/>
        <family val="2"/>
        <charset val="238"/>
      </rPr>
      <t xml:space="preserve">
0402011 gm. m. Brodnica;
0402022 gm. Bobrowo;
0402032 gm. Brodnica;
0402042 gm. Brzozie;
0402054 gm. Górzno-miasto; 
0402055 gm. Górzno-obszar wiejski;
0402062 gm. Bartniczka;
0402074 gm. Jabłonowo Pomorskie-miasto;
0402075 gm. Jabłonowo Pomorskie-obszar wiejski;
0402082 gm. Osiek;   
0402092 gm. Świedziebnia; 
0402102 gm. Zbiczno;
</t>
    </r>
    <r>
      <rPr>
        <b/>
        <i/>
        <sz val="7"/>
        <color indexed="8"/>
        <rFont val="Arial"/>
        <family val="2"/>
        <charset val="238"/>
      </rPr>
      <t>miasto i powiat chełmiński:</t>
    </r>
    <r>
      <rPr>
        <sz val="7"/>
        <color indexed="8"/>
        <rFont val="Arial"/>
        <family val="2"/>
        <charset val="238"/>
      </rPr>
      <t xml:space="preserve">
0404011 gm. m. Chełmno;
0404022 gm. Chełmno;
0404032 gm. Kijewo Królewskie;
0404042 gm. Lisewo;
0404052 gm. Papowo Biskupie; 
0404062 gm. Stolno;  
0404072 gm. Unisław;
</t>
    </r>
    <r>
      <rPr>
        <b/>
        <i/>
        <sz val="7"/>
        <color indexed="8"/>
        <rFont val="Arial"/>
        <family val="2"/>
        <charset val="238"/>
      </rPr>
      <t xml:space="preserve"> miasto i powiat golubsko-dobrzyński:</t>
    </r>
    <r>
      <rPr>
        <sz val="7"/>
        <color indexed="8"/>
        <rFont val="Arial"/>
        <family val="2"/>
        <charset val="238"/>
      </rPr>
      <t xml:space="preserve">
0405011 gm. m. Golub-Dobrzyń;
0405022 gm. Ciechocin;
0405032 gm. Golub-Dobrzyń;
0405044 gm. Kowalewo Pomorskie-miasto;
0405045 gm. Kowalewo Pomorskie-obszar wiejski; 
0405052 gm. Radomin;   
0405062 gm. Zbójno;
</t>
    </r>
    <r>
      <rPr>
        <b/>
        <i/>
        <sz val="7"/>
        <color indexed="8"/>
        <rFont val="Arial"/>
        <family val="2"/>
        <charset val="238"/>
      </rPr>
      <t>miasto i powiat lipnowski:</t>
    </r>
    <r>
      <rPr>
        <sz val="7"/>
        <color indexed="8"/>
        <rFont val="Arial"/>
        <family val="2"/>
        <charset val="238"/>
      </rPr>
      <t xml:space="preserve">
0408011 gm. m. Lipno;
0408022 gm. Bobrowniki;   
0408032 gm. Chrostkowo;  
0408044 gm. Dobrzyń n. Wisłą-miasto;   
0408045 gm. Dobrzyń n. Wisłą-obszar wiejski;
0408052 gm. Kikół;  
0408062 gm. Lipno;
0408074 gm. Skępe-miasto;
0408075 gm. Skępe-obszar wiejski;
0408082 gm. Tłuchowo;  
0408092 gm. Wielgie;
</t>
    </r>
    <r>
      <rPr>
        <b/>
        <i/>
        <sz val="7"/>
        <color indexed="8"/>
        <rFont val="Arial"/>
        <family val="2"/>
        <charset val="238"/>
      </rPr>
      <t>miasto i powiat radziejowski:</t>
    </r>
    <r>
      <rPr>
        <sz val="7"/>
        <color indexed="8"/>
        <rFont val="Arial"/>
        <family val="2"/>
        <charset val="238"/>
      </rPr>
      <t xml:space="preserve">
0411011 gm. m. Radziejów;
0411022 gm. Bytoń;
0411032 gm. Dobre; 
0411042 gm. Osięciny;
0411054 gm. Piotrków Kujawski-miasto;
0411055 gm. Piotrków Kujawski-obszar wiejski; 
0411062 gm. Radziejów;
0411072 gm. Topólka;
</t>
    </r>
    <r>
      <rPr>
        <b/>
        <i/>
        <sz val="7"/>
        <color indexed="8"/>
        <rFont val="Arial"/>
        <family val="2"/>
        <charset val="238"/>
      </rPr>
      <t>miasto i powiat rypiński:</t>
    </r>
    <r>
      <rPr>
        <sz val="7"/>
        <color indexed="8"/>
        <rFont val="Arial"/>
        <family val="2"/>
        <charset val="238"/>
      </rPr>
      <t xml:space="preserve">
0412011 gm. m. Rypin;
0412022 gm. Brzuze;
0412032 gm. Rogowo; 
0412042 gm. Rypin;
0412052 gm. Skrwilno; 
0412062 gm. Wąpielsk;
</t>
    </r>
    <r>
      <rPr>
        <b/>
        <i/>
        <sz val="7"/>
        <color indexed="8"/>
        <rFont val="Arial"/>
        <family val="2"/>
        <charset val="238"/>
      </rPr>
      <t>miasto i powiat wąbrzeski:</t>
    </r>
    <r>
      <rPr>
        <sz val="7"/>
        <color indexed="8"/>
        <rFont val="Arial"/>
        <family val="2"/>
        <charset val="238"/>
      </rPr>
      <t xml:space="preserve">
0417011 gm. m. Wąbrzeźno; 
0417022 gm. Dębowa Łąka;  
0417032 gm. Książki;
0417042 gm. Płużnica; 
0417052 gm. Ryńsk;
</t>
    </r>
    <r>
      <rPr>
        <b/>
        <i/>
        <sz val="7"/>
        <color indexed="8"/>
        <rFont val="Arial"/>
        <family val="2"/>
        <charset val="238"/>
      </rPr>
      <t xml:space="preserve">powiat świecki:
</t>
    </r>
    <r>
      <rPr>
        <sz val="7"/>
        <color indexed="8"/>
        <rFont val="Arial"/>
        <family val="2"/>
        <charset val="238"/>
      </rPr>
      <t xml:space="preserve">
0414022 gm. Dragacz</t>
    </r>
  </si>
  <si>
    <t xml:space="preserve">
DM02 01 Toruń</t>
  </si>
  <si>
    <t>87-100 Toruń 
ul. Grudziądzka 47/51</t>
  </si>
  <si>
    <t>Wojewódzki Szpital Zespolony im. L. Rydygiera</t>
  </si>
  <si>
    <t>ul. Św. Józefa 53-59  87-100 Toruń</t>
  </si>
  <si>
    <t>000002403 W-04</t>
  </si>
  <si>
    <t>240</t>
  </si>
  <si>
    <t>C01 02</t>
  </si>
  <si>
    <t>246</t>
  </si>
  <si>
    <t>C01 04</t>
  </si>
  <si>
    <t>87-100 Toruń 
ul. Konstytucji 3-go Maja 40A</t>
  </si>
  <si>
    <t>244</t>
  </si>
  <si>
    <t>C01 06</t>
  </si>
  <si>
    <t>87-100 Toruń 
ul. Paderewskiego 4/6</t>
  </si>
  <si>
    <t>247</t>
  </si>
  <si>
    <t>C01 08</t>
  </si>
  <si>
    <t>87-100 Toruń 
ul. Włocławska 167</t>
  </si>
  <si>
    <t>248</t>
  </si>
  <si>
    <t>C01 10</t>
  </si>
  <si>
    <t>87-10 Toruń 
ul. Pera Jonssona 7</t>
  </si>
  <si>
    <t>278</t>
  </si>
  <si>
    <t>C01 12</t>
  </si>
  <si>
    <t>294</t>
  </si>
  <si>
    <t>C01 14</t>
  </si>
  <si>
    <t>297</t>
  </si>
  <si>
    <t>C01 16</t>
  </si>
  <si>
    <t>87-152 Łubianka 
ul. Jana Pawła II 8</t>
  </si>
  <si>
    <t>287</t>
  </si>
  <si>
    <t>C01 18</t>
  </si>
  <si>
    <t>87-640 Czernikowo 
ul. Toruńska 20</t>
  </si>
  <si>
    <t>243</t>
  </si>
  <si>
    <t>C01 20</t>
  </si>
  <si>
    <t>87-140 Chełmża 
ul. Szewska 23</t>
  </si>
  <si>
    <t>Szpital Powiatowy Sp. z o.o.</t>
  </si>
  <si>
    <t>ul. Szewska 23            87-140 Chełmża</t>
  </si>
  <si>
    <t>00002714 W-04</t>
  </si>
  <si>
    <t>86-300 Grudziądz 
ul. Szpitalna 6/8</t>
  </si>
  <si>
    <t>Regionalny Szpital Specjalistyczny im. dr Wł. Biegańskiego</t>
  </si>
  <si>
    <t>ul. Dr L. Rydygiera 15/17                       86-300 Grudziądz</t>
  </si>
  <si>
    <t>00002428 W-04</t>
  </si>
  <si>
    <t>218</t>
  </si>
  <si>
    <t>C01 22</t>
  </si>
  <si>
    <t>86-300 Grudziądz 
ul. Strażacka 1</t>
  </si>
  <si>
    <t>308</t>
  </si>
  <si>
    <t>C01 24</t>
  </si>
  <si>
    <t>86-300 Grudziądz 
ul. Rydygiera 15/17</t>
  </si>
  <si>
    <t>185</t>
  </si>
  <si>
    <t>C01 26</t>
  </si>
  <si>
    <t>86-320 Łasin 
ul. Radzyńska 4</t>
  </si>
  <si>
    <t>296</t>
  </si>
  <si>
    <t>C01 28</t>
  </si>
  <si>
    <t>86-134 Dolna Grupa 
ul. Akacjowa 1</t>
  </si>
  <si>
    <t>085</t>
  </si>
  <si>
    <t>C01 30</t>
  </si>
  <si>
    <t>87-220 Radzyń Chełmiński 
ul. 1000-lecia 17</t>
  </si>
  <si>
    <t>156</t>
  </si>
  <si>
    <t>C01 32</t>
  </si>
  <si>
    <t>87-334 Jabłonowo Pomorskie 
ul. Główna 22</t>
  </si>
  <si>
    <t>154</t>
  </si>
  <si>
    <t>87-800 Włocławek 
ul. Lunewil 15</t>
  </si>
  <si>
    <t>Wojewódzki Szpital Specjalistyczny im. błogosławionego księdza Jerzego Popiełuszki</t>
  </si>
  <si>
    <t>ul. Wieniecka 49         87-800 Włocławek</t>
  </si>
  <si>
    <t>00155388 W-04</t>
  </si>
  <si>
    <t>076</t>
  </si>
  <si>
    <t>C01 34</t>
  </si>
  <si>
    <t>C01 36</t>
  </si>
  <si>
    <t>87-800 Włocławek 
ul. Kaliska 104A</t>
  </si>
  <si>
    <t>101</t>
  </si>
  <si>
    <t>C01 38</t>
  </si>
  <si>
    <t>87-800 Włocławek 
ul. Papieżka 89</t>
  </si>
  <si>
    <t>103</t>
  </si>
  <si>
    <t>C01 40</t>
  </si>
  <si>
    <t>87-800 Włocławek 
ul.Obrońców Wisły 1920 r 21</t>
  </si>
  <si>
    <t>104</t>
  </si>
  <si>
    <t>C01 42</t>
  </si>
  <si>
    <t>87-820 Kowal 
ul. Piwna 3</t>
  </si>
  <si>
    <t>083</t>
  </si>
  <si>
    <t>C01 44</t>
  </si>
  <si>
    <t>87-880 Brześć Kujawski 
ul. Królewska 5</t>
  </si>
  <si>
    <t>098</t>
  </si>
  <si>
    <t>C01 46</t>
  </si>
  <si>
    <t>87-865 Izbica Kujawska 
ul. Narutowicza 16</t>
  </si>
  <si>
    <t>C01 48</t>
  </si>
  <si>
    <t>87-860 Chodecz 
Al. Zwycięstwa 19</t>
  </si>
  <si>
    <t>079</t>
  </si>
  <si>
    <t>C01 50</t>
  </si>
  <si>
    <t>87-700 Aleksandrów Kuj. 
ul. Słowackiego 18</t>
  </si>
  <si>
    <t>Powiatowy Szpital w Aleksandrowie Kujawskim Sp. z o.o.</t>
  </si>
  <si>
    <t>ul. Słowackiego 18  87-700 Aleksandrów Kujawski</t>
  </si>
  <si>
    <t>00002894 W-04</t>
  </si>
  <si>
    <t>063</t>
  </si>
  <si>
    <t>C01 52</t>
  </si>
  <si>
    <t>87-730 Nieszawa 
ul. Laskowskiego 6</t>
  </si>
  <si>
    <t>C01 54</t>
  </si>
  <si>
    <t>87-704 Bądkowo 
ul. Spółdzielcza 1</t>
  </si>
  <si>
    <t>C01 56</t>
  </si>
  <si>
    <t>87-720 Ciechocinek 
ul. Strażacka 1</t>
  </si>
  <si>
    <t>C01 58</t>
  </si>
  <si>
    <t>87-300 Brodnica 
ul. Wiejska 9</t>
  </si>
  <si>
    <t>Zespół Opieki Zdrowotnej w Brodnicy</t>
  </si>
  <si>
    <t>ul. Wiejska 9                             87-300 Brodnica</t>
  </si>
  <si>
    <t>00002388 W-04</t>
  </si>
  <si>
    <t>008</t>
  </si>
  <si>
    <t>C01 60</t>
  </si>
  <si>
    <t>091</t>
  </si>
  <si>
    <t>C01 62</t>
  </si>
  <si>
    <t>87-320 Górzno 
ul. Floriana 16</t>
  </si>
  <si>
    <t>072</t>
  </si>
  <si>
    <t>C01 64</t>
  </si>
  <si>
    <t>86-200 Chełmno 
Pl. Rydygiera 1</t>
  </si>
  <si>
    <t xml:space="preserve">Zespół Opieki Zdrowotnej </t>
  </si>
  <si>
    <t>ul.Plac Rydygiera 1    86-200 Chełmno</t>
  </si>
  <si>
    <t>00002391 W-04</t>
  </si>
  <si>
    <t>067</t>
  </si>
  <si>
    <t>C01 66</t>
  </si>
  <si>
    <t>87-400 Golub-Dobrzyń 
ul. Dr. J.G.Koppa 1e</t>
  </si>
  <si>
    <t xml:space="preserve">ul. Dr. J.G. Koppa 1E  87- 400 Golub - Dobrzyń </t>
  </si>
  <si>
    <t>00002713 W-04</t>
  </si>
  <si>
    <t>C01 68</t>
  </si>
  <si>
    <t>87-410 Kowalewo Pomorskie 
ul. Brodnicka 1</t>
  </si>
  <si>
    <t>059</t>
  </si>
  <si>
    <t>C01 70</t>
  </si>
  <si>
    <t>87-600 Lipno 
ul. Nieszawska 6</t>
  </si>
  <si>
    <t>Szpital Lipno Sp. z o.o.</t>
  </si>
  <si>
    <t>ul. Nieszawska 6     87-600 Lipno</t>
  </si>
  <si>
    <t>000023149 W-04</t>
  </si>
  <si>
    <t>C01 72</t>
  </si>
  <si>
    <t>074</t>
  </si>
  <si>
    <t>C01 74</t>
  </si>
  <si>
    <t>87-610 Dobrzyń n/Wisłą 
ul. Szkolna 26</t>
  </si>
  <si>
    <t>C01 76</t>
  </si>
  <si>
    <t>88-200 Radziejów 
ul. Szpitalna 3</t>
  </si>
  <si>
    <t>ul. Szpitalna 3                  88-200 Radziejów</t>
  </si>
  <si>
    <t>00002447 W-04</t>
  </si>
  <si>
    <t>117</t>
  </si>
  <si>
    <t>C01 78</t>
  </si>
  <si>
    <t>88-220 Osięciny 
ul. Boh.Pows.Warszawy 6/7</t>
  </si>
  <si>
    <t>C01 80</t>
  </si>
  <si>
    <t>87-500 Rypin 
ul. 3-go Maja 2</t>
  </si>
  <si>
    <t>ul. 3 Maja 2             87-500 Rypin</t>
  </si>
  <si>
    <t>00002449 W-4</t>
  </si>
  <si>
    <t>145</t>
  </si>
  <si>
    <t>C01 82</t>
  </si>
  <si>
    <t>87-510 Skrwilno 
ul. Leśna 9</t>
  </si>
  <si>
    <t>126</t>
  </si>
  <si>
    <t>C01 84</t>
  </si>
  <si>
    <t>87-200 Wąbrzeźno 
ul. Wolności 27</t>
  </si>
  <si>
    <t>C01 86</t>
  </si>
  <si>
    <t>87-214 Płużnica 62**</t>
  </si>
  <si>
    <t>025**</t>
  </si>
  <si>
    <t>93</t>
  </si>
  <si>
    <t xml:space="preserve">TABELA nr 3 – Dodatkowe zespoły ratownictwa medycznego – stan na dzień 01.01.2020 </t>
  </si>
  <si>
    <t>Lp.</t>
  </si>
  <si>
    <t>Liczba i rodzaj dodatkowych zespołów ratownictwa medycznego możliwych do uruchomienia w przypadkach zdarzeń powodujących stan nagłego zagrożenia zdrowotnego znacznej liczby osób</t>
  </si>
  <si>
    <t>Dysponent jednostki (nazwa i adres)</t>
  </si>
  <si>
    <t>Maksymalny czas uruchomienia
 ( w minutach)</t>
  </si>
  <si>
    <t>2a</t>
  </si>
  <si>
    <t>2b</t>
  </si>
  <si>
    <t>2c</t>
  </si>
  <si>
    <t>Specjalistyczne</t>
  </si>
  <si>
    <t>Podstawowe</t>
  </si>
  <si>
    <r>
      <t>Nazwa zespołu ratownictwa medycznego</t>
    </r>
    <r>
      <rPr>
        <vertAlign val="superscript"/>
        <sz val="10"/>
        <rFont val="Arial"/>
        <family val="2"/>
        <charset val="238"/>
      </rPr>
      <t>1)</t>
    </r>
  </si>
  <si>
    <t>C02 D 02</t>
  </si>
  <si>
    <t>85-015 Bydgoszcz
ul. Markwarta 8</t>
  </si>
  <si>
    <t xml:space="preserve">Wojewódzka Stacja Pogotowia Ratunkowego w Bydgoszczy
 </t>
  </si>
  <si>
    <t>C02 D 04</t>
  </si>
  <si>
    <t xml:space="preserve">Wojewódzka Stacja Pogotowia Ratunkowego w Bydgoszczy
</t>
  </si>
  <si>
    <t>C02 D 06</t>
  </si>
  <si>
    <t>88-100 Inowrocław, ul. Poznańska 97</t>
  </si>
  <si>
    <t>Szpital Wielospecjalistyczny im. dr. Ludwika Błażka</t>
  </si>
  <si>
    <t>C02 D 08</t>
  </si>
  <si>
    <t>88-300 Mogilno, ul. Kościuszki 10</t>
  </si>
  <si>
    <t>SP ZOZ Mogilno</t>
  </si>
  <si>
    <t>C02 D 10</t>
  </si>
  <si>
    <t>89-410 Więcbork, ul. Mickiewicza 26</t>
  </si>
  <si>
    <t>NOVUM-MED. Sp. z o.o.</t>
  </si>
  <si>
    <t>C02 D 12</t>
  </si>
  <si>
    <t>86-100 Świecie n. Wisłą, ul. Wojska Polskiego 126</t>
  </si>
  <si>
    <t>Ratownictwo Medyczne Sp. z o.o. uł Świecie ul. Młyńska 6                 66-200 Świebodzin</t>
  </si>
  <si>
    <t>C02 D 14</t>
  </si>
  <si>
    <t>89-600 Chojnice ul. Wisniowa 1</t>
  </si>
  <si>
    <t>Therapeutica sp. z o.o.</t>
  </si>
  <si>
    <t>C02 D 16</t>
  </si>
  <si>
    <t>88-400 Żnin, ul. Szpitalna 30</t>
  </si>
  <si>
    <t xml:space="preserve">Pałuckie Centrum Zdrowia Sp. z o. o.
</t>
  </si>
  <si>
    <t>C01 D 18</t>
  </si>
  <si>
    <t>87-100 Toruń, Grudziądzka 47/51</t>
  </si>
  <si>
    <t xml:space="preserve">Wojewódzki Szpital Zespolony im. L.Rydygiera w Toruniu, ul. Św. Józefa 53-59 </t>
  </si>
  <si>
    <t>C01 D 20</t>
  </si>
  <si>
    <t>86-200 Chełmno ul.Plac Rydygiera 1</t>
  </si>
  <si>
    <t>SP ZOZ Chełmno</t>
  </si>
  <si>
    <t>60-120</t>
  </si>
  <si>
    <t>C01 D  22</t>
  </si>
  <si>
    <t>87-400 Golub-Dobrzyń, ul. dr J. G. Koppa 1E</t>
  </si>
  <si>
    <t>ZOZ Szpital powiatowy Sp. zo.o. Golub-Dobrzyń</t>
  </si>
  <si>
    <t>C01 D 24</t>
  </si>
  <si>
    <t>87-200 Wąbrzeźno ul. Wolności 27</t>
  </si>
  <si>
    <t>Nowy Szpital w Wąbrzeźnie ul. Wolności 27</t>
  </si>
  <si>
    <t>C01 D 26</t>
  </si>
  <si>
    <t>87-800 Włoclawek,             ul.Lunewil 15</t>
  </si>
  <si>
    <t>Wojewódzki Szpital Specjalistyczny we Włocławku ul.Wieniecka 49, 87-800 Włocławek</t>
  </si>
  <si>
    <t>C01 D 28</t>
  </si>
  <si>
    <t>87-500 Rypin,                     ul. 3 Maja 2</t>
  </si>
  <si>
    <t>SP ZOZ Rypin</t>
  </si>
  <si>
    <t>Województwo Kujawsko-Pomorskie</t>
  </si>
  <si>
    <t>1) Służy do identyfikacji zespołu ratownictwa medycznego za pomocą środków zapewniających łączność pomiędzy centrum powiadamiania ratunkowego, zespołami ratownictwa medycznego, w tym lotniczymi zespołami ratownictwa medycznego, szpitalnymi oddziałami ratunkowymi oraz z jednostkami współpracującymi z systemem Państwowe Ratownictwo Medyczne</t>
  </si>
  <si>
    <t>TABELA nr 4 – Wyjazdy zespołów ratownictwa medycznego w roku 2019</t>
  </si>
  <si>
    <t>Wyjazdy zespołów ratownictwa medycznego</t>
  </si>
  <si>
    <t>Liczba wyjazdów zespołów ratownictwa medycznego zakończonych przewiezieniem pacjenta do szpitala</t>
  </si>
  <si>
    <r>
      <t xml:space="preserve">Obszar
działania
zespołu
ratownictwa
medycznego </t>
    </r>
    <r>
      <rPr>
        <vertAlign val="superscript"/>
        <sz val="10"/>
        <rFont val="Calibri"/>
        <family val="2"/>
        <charset val="238"/>
      </rPr>
      <t>1)</t>
    </r>
  </si>
  <si>
    <t>Adres miejsca
stacjonowania zespołu ratownictwa medycznego</t>
  </si>
  <si>
    <r>
      <t xml:space="preserve">Nazwa zespołu ratownictwa medycznego </t>
    </r>
    <r>
      <rPr>
        <vertAlign val="superscript"/>
        <sz val="10"/>
        <rFont val="Calibri"/>
        <family val="2"/>
        <charset val="238"/>
      </rPr>
      <t>2)</t>
    </r>
  </si>
  <si>
    <t>Wyjazdy do stanu nagłego zagrożenia zdrowotnego</t>
  </si>
  <si>
    <t>Wyjazdy niezwiązane ze stanem nagłego zagrożenia zdrowotnego</t>
  </si>
  <si>
    <t>Zgony przed podjęciem albo w trakcie wykonywania medycznych czynności ratunkowych</t>
  </si>
  <si>
    <t>ogółem</t>
  </si>
  <si>
    <t>w tym pacjenci urazowi</t>
  </si>
  <si>
    <t>5a</t>
  </si>
  <si>
    <t>5b</t>
  </si>
  <si>
    <t>5d</t>
  </si>
  <si>
    <t>5e</t>
  </si>
  <si>
    <t>6a</t>
  </si>
  <si>
    <t>6b</t>
  </si>
  <si>
    <t>7a</t>
  </si>
  <si>
    <t>7b</t>
  </si>
  <si>
    <t>0-18 lat</t>
  </si>
  <si>
    <t>&gt; 18 lat</t>
  </si>
  <si>
    <r>
      <t xml:space="preserve">Rejon operacyjny </t>
    </r>
    <r>
      <rPr>
        <vertAlign val="superscript"/>
        <sz val="10"/>
        <rFont val="Calibri"/>
        <family val="2"/>
        <charset val="238"/>
      </rPr>
      <t>3)</t>
    </r>
    <r>
      <rPr>
        <sz val="10"/>
        <rFont val="Calibri"/>
        <family val="2"/>
        <charset val="238"/>
      </rPr>
      <t xml:space="preserve"> nr: 04/02  z dyspozytornią medyczną w Bydgoszczy, DM02-02 </t>
    </r>
  </si>
  <si>
    <t>0461011 m. Bydgoszcz; 0403062 gm. Osielsko; 0403022 gm. Dąbrowa Chełmińska</t>
  </si>
  <si>
    <t xml:space="preserve">ul. Produkcyjna 13
85-790 Bydgoszcz </t>
  </si>
  <si>
    <t>C0201</t>
  </si>
  <si>
    <t>0461011 m. Bydgoszcz; 
0403072 gm. Sicienko</t>
  </si>
  <si>
    <t xml:space="preserve">ul. Grunwaldzka 138
85-429 Bydgoszcz </t>
  </si>
  <si>
    <t>C0203</t>
  </si>
  <si>
    <t>0461011 m. powiat Bydgoszcz; 
0403052 gm. Nowa Wieś Wielka;                                    0403012 gm. Białe Błota; 0403085 gm. Solec Kujawski miasto i obszar wiejski;</t>
  </si>
  <si>
    <t xml:space="preserve">ul. Słowiańska 7
85-163 Bydgoszcz </t>
  </si>
  <si>
    <t>C0205</t>
  </si>
  <si>
    <t xml:space="preserve">0461011 m. Bydgoszcz; 
0403032 gm. Dobrcz; </t>
  </si>
  <si>
    <t xml:space="preserve">ul. Markwarta 8
85-015 Bydgoszcz </t>
  </si>
  <si>
    <t>C0206</t>
  </si>
  <si>
    <t>C0204</t>
  </si>
  <si>
    <t>C0202</t>
  </si>
  <si>
    <t xml:space="preserve">0461011 m. Bydgoszcz; </t>
  </si>
  <si>
    <t xml:space="preserve">ul. Wojska Polskiego 65
85-825 Bydgoszcz </t>
  </si>
  <si>
    <t>C0212</t>
  </si>
  <si>
    <t>C0208</t>
  </si>
  <si>
    <t>C0222</t>
  </si>
  <si>
    <t>C0210</t>
  </si>
  <si>
    <t>C0220</t>
  </si>
  <si>
    <t xml:space="preserve">0461011 m. Bydgoszcz; 
0403012 gm. Białe Błota; </t>
  </si>
  <si>
    <t xml:space="preserve">ul. Ks. Schulza 5
85-315 Bydgoszcz </t>
  </si>
  <si>
    <t>C0214</t>
  </si>
  <si>
    <t xml:space="preserve">ul. Bronikowskiego 45
85-350 Bydgoszcz </t>
  </si>
  <si>
    <t>C0216</t>
  </si>
  <si>
    <t>C0218</t>
  </si>
  <si>
    <t xml:space="preserve">0403032 gm. Dobrcz; </t>
  </si>
  <si>
    <t xml:space="preserve">ul. Długa 54
86-022 Dobrcz </t>
  </si>
  <si>
    <t>C0228</t>
  </si>
  <si>
    <t xml:space="preserve">0403084 gm. Solec Kujawski - miasto; 
0403085 gm. Solec Kujawski - obszar wiejski; </t>
  </si>
  <si>
    <t xml:space="preserve">ul. Toruńska 8
86-050 Solec Kujawski </t>
  </si>
  <si>
    <t>C0230</t>
  </si>
  <si>
    <t>0461011 m. powiat Bydgoszcz; 
0403032 gm. Dobrcz</t>
  </si>
  <si>
    <t>C0224</t>
  </si>
  <si>
    <t xml:space="preserve">0461011 m. powiat Bydgoszcz; 
0403072 gm. Sicienko;  </t>
  </si>
  <si>
    <t>C0226</t>
  </si>
  <si>
    <t>Razem za Bydgoszcz</t>
  </si>
  <si>
    <t>19</t>
  </si>
  <si>
    <t xml:space="preserve">0403044 gm. Koronowo- miasto </t>
  </si>
  <si>
    <t>ul. Paderewskiego 33,                                86-010 Koronowo</t>
  </si>
  <si>
    <t>C0207</t>
  </si>
  <si>
    <t>20</t>
  </si>
  <si>
    <t xml:space="preserve">0403045 gm. Koronowo- obszar wiejski </t>
  </si>
  <si>
    <t>ul. Paderewskiego 33,                                   86-010 Koronowo</t>
  </si>
  <si>
    <t>C0232</t>
  </si>
  <si>
    <t>Razem za Koronowo</t>
  </si>
  <si>
    <t>21</t>
  </si>
  <si>
    <t>0407011 gm. m. Inowrocław, 0407042 gm. Inowrocław,               0407022 gm. Dąbrowa Biskupia, 0407064; 0407065 m. Kruszwica – miasto i obszar wiejski,                                             0407054; 0407055 Janikowo – miasto i obszar wiejski,                             0407074; 0407075 Pakość – miasto i obszar wiejski,                      0407034; 0407035 Gniewkowo – miasto i obszar wiejski, 0407082gm. Rojewo</t>
  </si>
  <si>
    <t xml:space="preserve">  ul. Toruńska 32                       88-100 Inowrocław</t>
  </si>
  <si>
    <t>C0209</t>
  </si>
  <si>
    <t>22</t>
  </si>
  <si>
    <t>0407011 gm. m. Inowrocław, 0407042 gm. Inowrocław</t>
  </si>
  <si>
    <t xml:space="preserve"> ul. Poznańska 97,                                     88-100 Inowrocław</t>
  </si>
  <si>
    <t>C0234</t>
  </si>
  <si>
    <t>23</t>
  </si>
  <si>
    <t>0407034; 0407035 Gniewkowo – miasto i obszar wiejski,                           0407082 gm. Rojewo</t>
  </si>
  <si>
    <t xml:space="preserve"> ul. Piasta 7a,                          88-140 Gniewkowo</t>
  </si>
  <si>
    <t>C0242</t>
  </si>
  <si>
    <t>0407011gm. m. Inowrocław,                      0407042 gm. Inowrocław,                          0407022 gm. Dąbrowa Biskupia</t>
  </si>
  <si>
    <t>C0236</t>
  </si>
  <si>
    <t>25</t>
  </si>
  <si>
    <t>0407054; 0407055 Janikowo – miasto i obszar wiejski,                            0407074; 0407075 Pakość – miasto i obszar wiejski;</t>
  </si>
  <si>
    <t xml:space="preserve"> ul. Główna 35D,                             88-160 Janikowo</t>
  </si>
  <si>
    <t>C0240</t>
  </si>
  <si>
    <t>26</t>
  </si>
  <si>
    <t>0407064; 0407065 Kruszwica – miasto i obszar wiejski;</t>
  </si>
  <si>
    <t xml:space="preserve"> ul. Niepodległości 47,                                              88-150 Kruszwica</t>
  </si>
  <si>
    <t>C0238</t>
  </si>
  <si>
    <t>Razem za Inowrocław</t>
  </si>
  <si>
    <t>0409034; 0409035 Mogilno – miasto i obszar wiejski,                            0409012 gm. Dąbrowa</t>
  </si>
  <si>
    <t xml:space="preserve">  ul. Kościuszki 6                       88-300 Mogil;no</t>
  </si>
  <si>
    <t>C0244</t>
  </si>
  <si>
    <t>0409044; 0409045 Strzelno – miasto i obszar wiejski,                            0409022 gm. Jeziora Wielkie</t>
  </si>
  <si>
    <t xml:space="preserve">  ul. Powstańców Wlkp. 8, 88-320 Strzelno</t>
  </si>
  <si>
    <t>C0246</t>
  </si>
  <si>
    <t>Razem za Mogilno</t>
  </si>
  <si>
    <t>29</t>
  </si>
  <si>
    <t>0410034; 0410035 Nakło n. Notecią miasto i powiat nakielski</t>
  </si>
  <si>
    <t xml:space="preserve">ul.Mickiewicza 7,                                89-100  Nakło/Notecią                      </t>
  </si>
  <si>
    <t>C0211</t>
  </si>
  <si>
    <t>30</t>
  </si>
  <si>
    <t>0410024; 0410025 Mrocza-miasto i obszar wiejski</t>
  </si>
  <si>
    <t xml:space="preserve">ul. Sportowa 9,                           89-115 Mrocza </t>
  </si>
  <si>
    <t>C0250</t>
  </si>
  <si>
    <t>31</t>
  </si>
  <si>
    <t>0410014; 0410015 Kcynia-miasto i obszar wiejski</t>
  </si>
  <si>
    <t>ul. Libellta 11,                            89-240 Kcynia</t>
  </si>
  <si>
    <t>C0252</t>
  </si>
  <si>
    <t>32</t>
  </si>
  <si>
    <t>0410054; 0410055 Szubin-miasto i obszar wiejski</t>
  </si>
  <si>
    <t>ul. Ogrodowa 9,                                    89-200  Szubin</t>
  </si>
  <si>
    <t>C0248</t>
  </si>
  <si>
    <t>Razem za Nakło n. Notecią</t>
  </si>
  <si>
    <t>33</t>
  </si>
  <si>
    <t>0413024 miasto Sępólno;                                 0413025 powiat sępoleński;                           0413032gm. Sośno;</t>
  </si>
  <si>
    <t>ul. Sienkiewicza 54,                                    89-400  Sepólno krajeńskie</t>
  </si>
  <si>
    <t>C0213</t>
  </si>
  <si>
    <t>34</t>
  </si>
  <si>
    <t>0413014 Kamień Krajeński-miasto;                                  0413015 Kamień Krajeński - obszar wiejski;</t>
  </si>
  <si>
    <t>ul. Wyspiańskiego 2,                                    89-430  Kamień krajeński</t>
  </si>
  <si>
    <t>C0254</t>
  </si>
  <si>
    <t>35</t>
  </si>
  <si>
    <t>0413044 Więcbork-miasto;  0413045 Więcbork -obszar wiejski</t>
  </si>
  <si>
    <t>ul. Mickiewicza 26,                                    89-410  Więcbork</t>
  </si>
  <si>
    <t>C0256</t>
  </si>
  <si>
    <t>Razem za Sępólno Krajeńskie</t>
  </si>
  <si>
    <t>36</t>
  </si>
  <si>
    <t>0414094; 0414095 miasto i powiat świecki (bez gm. Dragacz)</t>
  </si>
  <si>
    <t>ul. Wojska Polskiego 126,                                    86-100  Świecie n. Wisłą</t>
  </si>
  <si>
    <t>C0215</t>
  </si>
  <si>
    <t>37</t>
  </si>
  <si>
    <t>0414094;0414095 Świecie n. Wisłą-miasto i obszar wiejski; 0414012 Bukowiec;                            0414082 Pruszcz;</t>
  </si>
  <si>
    <t>C0258</t>
  </si>
  <si>
    <t>38</t>
  </si>
  <si>
    <t>0414064; 0414065 Nowe-miasto i obszar wiejski;                            0414112 Warlubie;</t>
  </si>
  <si>
    <t>ul. Myśliwska 1,                                    86-170  Nowe</t>
  </si>
  <si>
    <t>C0260'</t>
  </si>
  <si>
    <t>39</t>
  </si>
  <si>
    <t>0414072 gm Osie;                         0414042 gm. Jeżewo;                                  0414032 gm. Drzycim;</t>
  </si>
  <si>
    <t>ul. Dworcowa 7,                                    86-150  Osie</t>
  </si>
  <si>
    <t>C0262</t>
  </si>
  <si>
    <t>40</t>
  </si>
  <si>
    <t>0414052 gm. Lniano;                          0414102 gm. Świekatowo;</t>
  </si>
  <si>
    <t>ul. Wyzwolenia 9,                                    86-141  Lniano</t>
  </si>
  <si>
    <t>C0264</t>
  </si>
  <si>
    <t>Razem za Świecie n. Wisłą</t>
  </si>
  <si>
    <t>41</t>
  </si>
  <si>
    <t>0416064; 0416065 miasto i powiat tucholski</t>
  </si>
  <si>
    <t>ul. Nowodworskiego 14,                                    89-500  Tuchola</t>
  </si>
  <si>
    <t>C0266</t>
  </si>
  <si>
    <t>42</t>
  </si>
  <si>
    <t>0416022 gm. Gostycyn; 0416042 gm. Lubiewo;</t>
  </si>
  <si>
    <t>ul. Bydgoska 12,                                    89-520  Gostycyn</t>
  </si>
  <si>
    <t>C0268</t>
  </si>
  <si>
    <t>43</t>
  </si>
  <si>
    <t>0416052 gm. Śliwice;</t>
  </si>
  <si>
    <t>ul. Szkolna 7,                                    89-530  Śliwice</t>
  </si>
  <si>
    <t>C0270</t>
  </si>
  <si>
    <t>Razem za Tucholę</t>
  </si>
  <si>
    <t>44</t>
  </si>
  <si>
    <t>0419064; 0419065 miasto i powiat żniński; 0407092 gm. Złotniki Kujawskie;</t>
  </si>
  <si>
    <t>ul. Szpitalna 30,                                    88-400  Żnin</t>
  </si>
  <si>
    <t>C0272</t>
  </si>
  <si>
    <t>45</t>
  </si>
  <si>
    <t>0419014; 0419015 Barcin-miasto i obszar wiejski;                0407092 gm. Złotniki Kujawskie</t>
  </si>
  <si>
    <t>ul. Mogileńska 5,                                    88-190  Barcin</t>
  </si>
  <si>
    <t>C0274</t>
  </si>
  <si>
    <t>46</t>
  </si>
  <si>
    <t>0419052 gm. Rogowo; 0419034; 0419035 Janowiec Wielkopolski-miasto i obszar wiejski;                      0419022 gm. Gąsawa</t>
  </si>
  <si>
    <t>ul. Kościelna 8,                                    88-420  Rogowo</t>
  </si>
  <si>
    <t>C0276</t>
  </si>
  <si>
    <t>Razem za Żnin</t>
  </si>
  <si>
    <t>Razem za rejon operacyjny RO04/02 z dyspozytornią medyczną w Bydgoszczy DM02- 02</t>
  </si>
  <si>
    <r>
      <t xml:space="preserve">Rejon operacyjny </t>
    </r>
    <r>
      <rPr>
        <vertAlign val="superscript"/>
        <sz val="10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nr: 04/01  z dyspozytornią medyczną w Toruniu, DM02- 01 </t>
    </r>
  </si>
  <si>
    <t>0463011 m. Toruń;  0415092  gm. Zławieś Wielka; 0415062 gm. Łysomice; 0415082 gm. Wielka Nieszawka</t>
  </si>
  <si>
    <t xml:space="preserve"> ul. Grudziądzka 47/51, 87-100 Toruń</t>
  </si>
  <si>
    <t>C0101</t>
  </si>
  <si>
    <t>2</t>
  </si>
  <si>
    <t xml:space="preserve">C0102    </t>
  </si>
  <si>
    <t xml:space="preserve">C0114 </t>
  </si>
  <si>
    <t>0463011 m. Toruń; 0415042 gm. Lubicz;  0415072 gm. Obrowo; 0415032 gm. Czernikowo</t>
  </si>
  <si>
    <t>ul. Konstytucji 3 Maja 40A, 87-100 Toruń</t>
  </si>
  <si>
    <t>C0104</t>
  </si>
  <si>
    <t>71</t>
  </si>
  <si>
    <t>714</t>
  </si>
  <si>
    <t>C0112</t>
  </si>
  <si>
    <t>64</t>
  </si>
  <si>
    <t>856</t>
  </si>
  <si>
    <t xml:space="preserve">0463011 m. Toruń, </t>
  </si>
  <si>
    <t>ul. Paderewskiego 4/6
87-100 Toruń</t>
  </si>
  <si>
    <t>C0106</t>
  </si>
  <si>
    <t>0463011 m. Toruń; 0415042 gm. Lubicz; 0415072 gm. Obrowo; 0415032 gm. Czernikowo;</t>
  </si>
  <si>
    <t>ul. Włocławska 167
87-100 Toruń</t>
  </si>
  <si>
    <t>C0108</t>
  </si>
  <si>
    <t>0463011 m. Toruń; 0415082 gm. Wielka Nieszawka;</t>
  </si>
  <si>
    <t>ul. Pera Jonssona 7
87-100 Toruń</t>
  </si>
  <si>
    <t>C0110</t>
  </si>
  <si>
    <t>0463011 m. Toruń; 0415062 gm. Łysomice;                                       0415052 gm. Łubianka</t>
  </si>
  <si>
    <t>ul. al. Jana Pawła II 8
Łubianka 87-152</t>
  </si>
  <si>
    <t>C0116</t>
  </si>
  <si>
    <t>0415032 gm. Czernikowo;</t>
  </si>
  <si>
    <t>ul. Toruńska 20
87-640 Czernikowo</t>
  </si>
  <si>
    <t>C0118</t>
  </si>
  <si>
    <t>Razem za Toruń</t>
  </si>
  <si>
    <t xml:space="preserve">04+B8:M1462011; 0406012 m. i gm. Grudziądz; 0406034; 0406035 Łasin – miasto i obszar wiejski; </t>
  </si>
  <si>
    <t>ul. Szpitalna 6/8,                                    86-300 Grudziądz</t>
  </si>
  <si>
    <t>C0103</t>
  </si>
  <si>
    <t xml:space="preserve">0462011; 0406012 m. i gm. Grudziądz; 0414022 gm. Dragacz;    </t>
  </si>
  <si>
    <t>ul. Strażacka 1,                                      86-300 Grudziądz</t>
  </si>
  <si>
    <t>C0122</t>
  </si>
  <si>
    <t xml:space="preserve">0462011; 0406012 m. i gm. Grudziądz; 0406052 gm. Rogóźno;  </t>
  </si>
  <si>
    <t>ul. Rydygiera 15/17                               86-300 Grudziądz</t>
  </si>
  <si>
    <t>C0124</t>
  </si>
  <si>
    <t>14</t>
  </si>
  <si>
    <t>0462011; 0406012 m. i gm. Grudziądz;  0406052 gm. Rogóźno; 0406044; 0406045 Radzyń Chełmiński-miasto i obszar wiejski; 0406034; 0406035 Łasin – miasto i obszar wiejski; 0402074; 0402075 Jabłonowo Pomorskie – miasto i obszar wiejski; 0406022  Gruta; 0406062 gm. Świecie n. Osą;</t>
  </si>
  <si>
    <t>ul.Radzyńska 4,                                     86-320 Łasin</t>
  </si>
  <si>
    <t>C0126</t>
  </si>
  <si>
    <t>15</t>
  </si>
  <si>
    <t>ul. Akacjowa 1,           Dolna Grupa,          86- 134 Dragacz</t>
  </si>
  <si>
    <t>C0128</t>
  </si>
  <si>
    <t>16</t>
  </si>
  <si>
    <t>0406044; 0406045 Radzyń Chełmiński-miasto i obszar wiejski; 0406022 gm. Gruta;</t>
  </si>
  <si>
    <t>ul. Tysiąclecia 17,                                  87-220 Radzyń Chełmiński</t>
  </si>
  <si>
    <t>C0130</t>
  </si>
  <si>
    <t>17</t>
  </si>
  <si>
    <t>0402074; 0402075 Jabłonowo Pomorskie – miasto i obszar wiejski; 0406062 gm. Świecie n. Osą;</t>
  </si>
  <si>
    <t>ul.Główna 22,                                          87-330 Jabłonowo-Pomorskie</t>
  </si>
  <si>
    <t>C0132</t>
  </si>
  <si>
    <t>Razem za Grudziądz</t>
  </si>
  <si>
    <t>18</t>
  </si>
  <si>
    <t>0415021; 0415022 m. i gm. Chełmża; 0404052 gm. Papowo Biskupie;</t>
  </si>
  <si>
    <t>ul. Szewska 23,                                      87-140 Chełmża,</t>
  </si>
  <si>
    <t>C0120</t>
  </si>
  <si>
    <t>0464011; 0418132 m. i gm. Włocławek; 0418114; 0418115  Lubień Kujawski-miasto i obszar wiejski; 0418124; 0418125 Lubraniec-miasto i obszar wiejski; 0418052 gm. Choceń; 0418084, 0418085 Izbica Kujawska-miasto i obszar wiejski; 0418032 gm. Boniewo;</t>
  </si>
  <si>
    <t>ul. Lunewil 15,                                      87-800 Włocławek,</t>
  </si>
  <si>
    <t>C0105</t>
  </si>
  <si>
    <t>0464011; 0418132 m. i gm. Włocławek; 0418072  gm. Fabianki; 0418011 Kowal-miasto; 0418092 gm. Kowal; 0418022 gm. Baruchowo; 0418064; 0418065 Chodecz-miasto i obszar wiejski; 0418044; 0418045 Brześć Kujawski-miasto i obszar wiejski;</t>
  </si>
  <si>
    <t>C0134</t>
  </si>
  <si>
    <t>0464011; 0418132 m. i gm. Włocławek</t>
  </si>
  <si>
    <t>ul. Kaliska 104 A,                                      87-800 Włocławek,</t>
  </si>
  <si>
    <t>C0136</t>
  </si>
  <si>
    <t>ul. Papieżka 89,                                      87-800 Włocławek,</t>
  </si>
  <si>
    <t>C0138</t>
  </si>
  <si>
    <t xml:space="preserve">0464011; 0418132 m. i gm. Włocławek; 0418072  gm. Fabianki; </t>
  </si>
  <si>
    <t>Włocławek, ul. Obrońców Wisły 1920 r. 21/25</t>
  </si>
  <si>
    <t>C0140</t>
  </si>
  <si>
    <t>0418011 Kowal-miasto; 0418092 gm. Kowal; 0416052 gm. Choceń; 0418022 gm. Baruchowo;</t>
  </si>
  <si>
    <t>ul. Piwna 3,                                      87-820 Kowal,</t>
  </si>
  <si>
    <t>C0142</t>
  </si>
  <si>
    <t>0418044; 0418045 Brześć Kujawski-miasto i obszar wiejski;</t>
  </si>
  <si>
    <t>ul. Królewska 5,                                      87-880 Brześć Kujawski,</t>
  </si>
  <si>
    <t>C0144</t>
  </si>
  <si>
    <t>0418084; 0418085 Izbica Kujawska-miasto i obszar wiejski; 0418032 gm. Boniewo;</t>
  </si>
  <si>
    <t>ul. Narutowicza 16,                                      87-865 Izbica Kujawska,</t>
  </si>
  <si>
    <t>C0146</t>
  </si>
  <si>
    <t>27</t>
  </si>
  <si>
    <t>0418064; 0418065 Chodecz-miasto i obszar wiejski; 0418114; 0418115 Lubień Kujawski-miasto i obszar wiejski;</t>
  </si>
  <si>
    <t>ul. Al.. Zwycięstwa 19,                                      87-860 Chodecz,</t>
  </si>
  <si>
    <t>C0148</t>
  </si>
  <si>
    <t>Razem za Włocławek</t>
  </si>
  <si>
    <t>28</t>
  </si>
  <si>
    <t>0401011 miasto i powiat aleksandrowski;                       0418102  gm. Lubanie;</t>
  </si>
  <si>
    <t>ul. Słowackiego 18,                                      87-700 Aleksandrów Kujawski,</t>
  </si>
  <si>
    <t>C0150</t>
  </si>
  <si>
    <t>0401031 gm. I m. Nieszawa; 0401072 gm. Raciążek; 0401082 gm.Waganiec;</t>
  </si>
  <si>
    <t>ul. Laskowskiego 6,                                      87-730 Nieszawa,</t>
  </si>
  <si>
    <t>C0152</t>
  </si>
  <si>
    <t>0401052 gm. Bądkowo; 0401062 gm. Koneck;                    0418102  gm. Lubanie;</t>
  </si>
  <si>
    <t>ul. Spółdzielcza 1,                                      87-704 Bądkowo,</t>
  </si>
  <si>
    <t>C0154</t>
  </si>
  <si>
    <t xml:space="preserve">0401021 gm. I m. Ciechocinek;  0401011; 0401042 miasto i powiat aleksandrowski;  </t>
  </si>
  <si>
    <t>ul. Strażacka 1,                                      87-860 Ciechocinek,</t>
  </si>
  <si>
    <t>C0156</t>
  </si>
  <si>
    <t>Razem za Aleksandrów Kujawski</t>
  </si>
  <si>
    <t>0402011 Brodnica-miasto; 0402032 gm. Brodnica;                             0402082 gm. Osiek;                            0402102 gm. Zbiczno;                       0402022 gm. Bobrowo;                                0402062 gm. Bartniczka;                                       0402054, 0402055 Górzno-miasto i obszar wiejski;                          0402042 gm. Brzozie;                    0402092 gm. Świedziebnia;</t>
  </si>
  <si>
    <t xml:space="preserve">ul. Wiejska 9
87-300 Brodnica
</t>
  </si>
  <si>
    <t>C0158</t>
  </si>
  <si>
    <t>C0160</t>
  </si>
  <si>
    <t>0402054, 0402055 Górzno-miasto i obszar wiejski;                          0402042 gm. Brzozie;                                   0402092 gm. Świedziebnia,</t>
  </si>
  <si>
    <t xml:space="preserve">ul. Floriana 16
87-320 Górzno
</t>
  </si>
  <si>
    <t>C0162</t>
  </si>
  <si>
    <t>Razem za Brodnice</t>
  </si>
  <si>
    <t>0404011 Chełmno - miasto; 0404022 gm. Chełmno;                       0404022 gm. Kijewo Królewskie;                               0404072 gm. Unisław;                                     0404062 gm. Stolno;</t>
  </si>
  <si>
    <t>ul.Plac Rydygiera 1,               86-200 Chełmno</t>
  </si>
  <si>
    <t>C0164</t>
  </si>
  <si>
    <t>ul.Plac Rydygiera 1,                       86-200 Chełmno</t>
  </si>
  <si>
    <t>C0166</t>
  </si>
  <si>
    <t>Razem za Chełmno</t>
  </si>
  <si>
    <t>0405011 Golub-Dobrzyń - miasto i powiat golubsko-dobrzyński</t>
  </si>
  <si>
    <t>ul. Dr J.G. Koppa 1 e      87-400 Golub - Dobrzyń</t>
  </si>
  <si>
    <t>C0107</t>
  </si>
  <si>
    <t>0405044, 0405045 Kowalewo Pomorskie-miasto i obszar wiejski; 0405022 gm. Ciechocin,</t>
  </si>
  <si>
    <t>ul.Brodnicka 1              87-410 Kowalewo Pomorskie</t>
  </si>
  <si>
    <t>C0168</t>
  </si>
  <si>
    <t>Razem za Golub-Dobrzyń</t>
  </si>
  <si>
    <t>0408011 Lipno - miasto i powiat lipnowski</t>
  </si>
  <si>
    <t>ul. Nieszawska 6,                  87-600 Lipno</t>
  </si>
  <si>
    <t>C0170</t>
  </si>
  <si>
    <t>0408011 Lipno - miasto; 0408062 gm. Lipno;                    0408074; 0408075 gm. Skępe-miasto i obszar wiejski;                            0408052 gm. Kikół;                         0408022 gm. Bobrowniki; 0408032 gm. Chrostkowo;</t>
  </si>
  <si>
    <t>ul. Nieszawska 6,                         87-600 Lipno</t>
  </si>
  <si>
    <t>C0172</t>
  </si>
  <si>
    <t>0408044, 0408045 Dobrzyń n. Wisłą-miasto i obszar wiejski; 0408092 gm. Wielgie;                                 0408082 gm. Tłuchowo;</t>
  </si>
  <si>
    <t>ul. Szkolna 26,                        87-610 Dborzyń nad Wisłą</t>
  </si>
  <si>
    <t>C0174</t>
  </si>
  <si>
    <t>Razem za Lipno</t>
  </si>
  <si>
    <t>0411011 Radziejów-miasto i powiat radziejowski;</t>
  </si>
  <si>
    <t>ul. Szpitalna 3,                        88-200 Radziejów</t>
  </si>
  <si>
    <t>C0176</t>
  </si>
  <si>
    <t>0411042 gm. Osięciny;                        0411072 gm. Topólka;</t>
  </si>
  <si>
    <t>ul. Plac Bohaterów Powstania Warszawy 6/7,  88-220 Osięciny</t>
  </si>
  <si>
    <t>C0178</t>
  </si>
  <si>
    <t>Razem za Radziejów</t>
  </si>
  <si>
    <t>0412011 Rypin - miasto i powiat rypiński;</t>
  </si>
  <si>
    <t>ul. 3maja 2,                            87-500 Rypin</t>
  </si>
  <si>
    <t>C0180</t>
  </si>
  <si>
    <t>0412052 gm. Skrwilno;                   0412032 gm. Rogowo;</t>
  </si>
  <si>
    <t>ul. Leśna 9,                         87-510 Skrwilno</t>
  </si>
  <si>
    <t>C0182</t>
  </si>
  <si>
    <t>Razem za Rypin</t>
  </si>
  <si>
    <t>0417011 Wąbrzeźno - miasto i powiat wąbrzeski;                   0404042 gm. Lisewo;</t>
  </si>
  <si>
    <t>ul. Wolności 27,                         87-200 Wąbrzeźno</t>
  </si>
  <si>
    <t>C0184</t>
  </si>
  <si>
    <t>47</t>
  </si>
  <si>
    <t>0417042 gm. Płużnica;                            0404042 gm. Lisewo;</t>
  </si>
  <si>
    <t>Płużnica 61,                    87-214 Płużnica</t>
  </si>
  <si>
    <t>C0186</t>
  </si>
  <si>
    <t>Razem za Wąbrzeźno</t>
  </si>
  <si>
    <t>Razem za rejon operacyjny RO04/01 z dyspozytornią medyczną w Toruniu DM02- 01</t>
  </si>
  <si>
    <t>razem za województwo Kujawsko-Pomorskie</t>
  </si>
  <si>
    <t>TABELA nr 5 - Czasy dotarcia zespołów ratownictwa medycznego w roku 2019</t>
  </si>
  <si>
    <t>Wyjazdy zespołów ratownictwa medycznego, licząc od chwili przyjęcia zgłoszenia przez dyspozytora medycznego do przybycia zespołu ratownictwa medycznego na miejsce zdarzenia</t>
  </si>
  <si>
    <t>Kryterium gęstości zaludnienia</t>
  </si>
  <si>
    <t>Mediana czasu dotarcia zespołów na miejsce zdarzenia [gg:mm:ss]</t>
  </si>
  <si>
    <t>Maksymalny czas dotarcia zespołów na miejsce zdarzenia [gg:mm:ss]</t>
  </si>
  <si>
    <t>Liczba wyjazdów przekraczających maksymalny czas dotarcia na miejsce zdarzenia</t>
  </si>
  <si>
    <t>Średni czas interwencji zespołu ratownictwa medycznego od przyjęcia zgłoszenia o zdarzeniu do powrotu do gotowości operacyjnej [gg:mm:ss]</t>
  </si>
  <si>
    <t>Maksymalny czas interwencji zespołu ratownictwa medycznego od przyjęcia zgłoszenia o zdarzeniu do powrotu do gotowości operacyjnej [gg:mm:ss]</t>
  </si>
  <si>
    <r>
      <rPr>
        <sz val="9"/>
        <rFont val="Arial"/>
        <family val="2"/>
        <charset val="238"/>
      </rPr>
      <t xml:space="preserve">Nazwa ZRM </t>
    </r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 xml:space="preserve"> i obszar działania </t>
    </r>
    <r>
      <rPr>
        <vertAlign val="superscript"/>
        <sz val="9"/>
        <rFont val="Arial"/>
        <family val="2"/>
        <charset val="238"/>
      </rPr>
      <t>2)</t>
    </r>
  </si>
  <si>
    <t>C0101 - 0463011 m. Toruń; 0415052 gm. Łubianka; 0415092 gm. Zławieś Wielka; 0415062 gm. Łysomice; 0415082 gm. Wielka Nieszawka;</t>
  </si>
  <si>
    <t>Poza miastem powyżej 10 tyś. mieszkańców</t>
  </si>
  <si>
    <t>Miasta powyżej 10 tyś. mieszkańców</t>
  </si>
  <si>
    <t>C0102  - 0463011 m. Toruń;  0415092  gm. Zławieś Wielka; 0415062 gm. Łysomice; 0415082 gm. Wielka Nieszawka;</t>
  </si>
  <si>
    <t>C0114  - 0463011 m. Toruń;  0415092  gm. Zławieś Wielka; 0415062 gm. Łysomice; 0415082 gm. Wielka Nieszawka;</t>
  </si>
  <si>
    <t xml:space="preserve">C0104  - 0463011 m. Toruń; 0415042 gm. Lubicz;  0415072 gm. Obrowo; 0415032 gm. Czernikowo </t>
  </si>
  <si>
    <t xml:space="preserve">C1012 - 0463011 m. Toruń; 0415042 gm. Lubicz;  0415072 gm. Obrowo; 0415032 gm. Czernikowo </t>
  </si>
  <si>
    <t>C0106 - 0463011 m. Toruń,</t>
  </si>
  <si>
    <t>C0108 - 0463011 m. Toruń; 0415042 gm. Lubicz; 0415072 gm. Obrowo; 0415032 gm. Czernikowo;</t>
  </si>
  <si>
    <t>C0110 - 0463011 m. Toruń; 0415082 gm. Wielka Nieszawka;</t>
  </si>
  <si>
    <t>C0116 - 0463011 m. Toruń; 0415062 gm. Łysomice;  0415052 gm. Łubianka</t>
  </si>
  <si>
    <t>C0118 - 0415032 gm. Czernikowo;</t>
  </si>
  <si>
    <t>144</t>
  </si>
  <si>
    <t>01:14:15</t>
  </si>
  <si>
    <t>03:00:56</t>
  </si>
  <si>
    <t>01:04:52</t>
  </si>
  <si>
    <t>01:51:38</t>
  </si>
  <si>
    <t>Nazwa ZRM 1)  i obszar działania 2)</t>
  </si>
  <si>
    <t>C0124 - 0462011; 0406012 m. i gm. Grudziądz; 0406052 gm. Rogóźno;C0124 - 0462011; 0406012 m. i gm. Grudziądz; 0406052 gm. Rogóźno;C0124 - 0462011; 0406012 m. i gm. Grudziądz; 0406052 gm. Rogóźno;</t>
  </si>
  <si>
    <t>C0126 - 0462011; 0406012 m. i gm. Grudziądz;  0406052 gm. Rogóźno; 0406044; 0406045 Radzyń Chełmiński-miasto i obszar wiejski; 0406034; 0406035 Łasin – miasto i obszar wiejski; 0402074; 0402075 Jabłonowo Pomorskie – miasto i obszar wiejski; 0406022  Gruta; 0406062 gm. Świecie n. Osą;C0126 - 0462011; 0406012 m. i gm. Grudziądz;  0406052 gm. Rogóźno; 0406044; 0406045 Radzyń Chełmiński-miasto i obszar wiejski; 0406034; 0406035 Łasin – miasto i obszar wiejski; 0402074; 0402075 Jabłonowo Pomorskie – miasto i obszar wiejski; 0406022  Gruta; 0406062 gm. Świecie n. Osą;C0126 - 0462011; 0406012 m. i gm. Grudziądz;  0406052 gm. Rogóźno; 0406044; 0406045 Radzyń Chełmiński-miasto i obszar wiejski; 0406034; 0406035 Łasin – miasto i obszar wiejski; 0402074; 0402075 Jabłonowo Pomorskie – miasto i obszar wiejski; 0406022  Gruta; 0406062 gm. Świecie n. Osą;</t>
  </si>
  <si>
    <t>C0128 - 0462011; 0406012 m. i gm. Grudziądz; 0414022 gm. Dragacz;C0128 - 0462011; 0406012 m. i gm. Grudziądz; 0414022 gm. Dragacz;C0128 - 0462011; 0406012 m. i gm. Grudziądz; 0414022 gm. Dragacz;</t>
  </si>
  <si>
    <t>C0130 - 0406044; 0406045 Radzyń Chełmiński-miasto i obszar wiejski; 0406022 gm. Gruta;C0130 - 0406044; 0406045 Radzyń Chełmiński-miasto i obszar wiejski; 0406022 gm. Gruta;</t>
  </si>
  <si>
    <t>C0132 - 0402074; 0402075 Jabłonowo Pomorskie – miasto i obszar wiejski; 0406062 gm. Świecie n. Osą;C0132 - 0402074; 0402075 Jabłonowo Pomorskie – miasto i obszar wiejski; 0406062 gm. Świecie n. Osą;</t>
  </si>
  <si>
    <t xml:space="preserve"> Razem za Grudziądz</t>
  </si>
  <si>
    <t>C0120 - 0415021; 0415022 m. i gm. Chełmża; 0404052 gm. Papowo Biskupie;</t>
  </si>
  <si>
    <t xml:space="preserve"> Razem za Chełmża</t>
  </si>
  <si>
    <t>C0105 - 0464011; 0418132 m. i gm. Włocławek; 0418114; 0418115  Lubień Kujawski-miasto i obszar wiejski; 0418124; 0418125 Lubraniec-miasto i obszar wiejski; 0418052 gm. Choceń; 0418084, 0418085 Izbica Kujawska-miasto i obszar wiejski; 0418032 gm. Boniewo;</t>
  </si>
  <si>
    <t>C0134 - 0464011; 0418132 m. i gm. Włocławek; 0418114; 0418115  Lubień Kujawski-miasto i obszar wiejski; 0418124; 0418125 Lubraniec-miasto i obszar wiejski; 0418052 gm. Choceń; 0418084, 0418085 Izbica Kujawska-miasto i obszar wiejski; 0418032 gm. Boniewo;</t>
  </si>
  <si>
    <t>C0136 - 0464011; 0418132 m. i gm. Włocławek</t>
  </si>
  <si>
    <t>C0138 - 0464011; 0418132 m. i gm. Włocławek</t>
  </si>
  <si>
    <t>Poza miastem powyżej 10 tyś. Mieszkańców</t>
  </si>
  <si>
    <t>C0140 - 0464011; 0418132 m. i gm. Włocławek, 0418072 gm. Fabianki</t>
  </si>
  <si>
    <t>C0144 - 0418044; 0418045 Brześć Kujawski-miasto i obszar wiejski;</t>
  </si>
  <si>
    <t>C0142 - 0418011 Kowal-miasto; 0418092 gm. Kowal; 0416052 gm. Choceń; 0418022 gm. Baruchowo;</t>
  </si>
  <si>
    <t>C0146 - 0418084; 0418085 Izbica Kujawska-miasto i obszar wiejski; 0418032 gm. Boniewo;</t>
  </si>
  <si>
    <t>C0148 - 0418064; 0418065 Chodecz-miasto i obszar wiejski; 0418114; 0418115 Lubień Kujawski-miasto i obszar wiejski;</t>
  </si>
  <si>
    <t xml:space="preserve"> Razem za Włocławek</t>
  </si>
  <si>
    <t>C0150 - 0401011 miasto i powiat aleksandrowski; 0418102  gm. Lubanie;</t>
  </si>
  <si>
    <t>00:53:59</t>
  </si>
  <si>
    <t>00:50:11</t>
  </si>
  <si>
    <t>02:14:31</t>
  </si>
  <si>
    <t>00:52:12</t>
  </si>
  <si>
    <t>00:39:05</t>
  </si>
  <si>
    <t>01:46:49</t>
  </si>
  <si>
    <t>C0152 - 0401031 gm. I m. Nieszawa; 0401072 gm. Raciążek; 0401082 gm.Waganiec;</t>
  </si>
  <si>
    <t>00:37:39</t>
  </si>
  <si>
    <t>00:48:21</t>
  </si>
  <si>
    <t>01:35:15</t>
  </si>
  <si>
    <t>01:13:51</t>
  </si>
  <si>
    <t>00:44:42</t>
  </si>
  <si>
    <t>01:36:06</t>
  </si>
  <si>
    <t>C0154 - 0401052 gm. Bądkowo; 0401062 gm. Koneck; 0418102  gm. Lubanie;</t>
  </si>
  <si>
    <t>01:00:58</t>
  </si>
  <si>
    <t>00:51:00</t>
  </si>
  <si>
    <t>01:48:00</t>
  </si>
  <si>
    <t>00:27:32</t>
  </si>
  <si>
    <t>00:44:27</t>
  </si>
  <si>
    <t>00:54:35</t>
  </si>
  <si>
    <t xml:space="preserve">C0156 - 0401021 gm. I m. Ciechocinek;  0401011; 0401042 miasto i powiat aleksandrowski;  </t>
  </si>
  <si>
    <t>00:38:54</t>
  </si>
  <si>
    <t>00:50:56</t>
  </si>
  <si>
    <t>01:55:08</t>
  </si>
  <si>
    <t>01:00:45</t>
  </si>
  <si>
    <t>00:43:56</t>
  </si>
  <si>
    <t>02:21:15</t>
  </si>
  <si>
    <t xml:space="preserve"> Razem za Aleksandrów Kujawski  </t>
  </si>
  <si>
    <t>C0158 - 0402011 Brodnica-miasto; 0402032 gm. Brodnica; 0402082 gm. Osiek; 0402102 gm. Zbiczno; 0402022 gm. Bobrowo;                                0402062 gm. Bartniczka; 0402054, 0402055 Górzno-miasto i obszar wiejski; 0402042 gm. Brzozie; 0402092 gm. Świedziebnia;</t>
  </si>
  <si>
    <t>01:07:03</t>
  </si>
  <si>
    <t>00:55:28</t>
  </si>
  <si>
    <t>02:30:59</t>
  </si>
  <si>
    <t>01:01:18</t>
  </si>
  <si>
    <t>00:38:23</t>
  </si>
  <si>
    <t>02:06:45</t>
  </si>
  <si>
    <t xml:space="preserve">C0160 - 0402011,0402032  Brodnica miasto i gmina; 0402082 gm. Osiek; 0402102 gm. Zbiczno; 0402022 gm. Bobrowo; 0402062 gm. Bartniczka; </t>
  </si>
  <si>
    <t>C0162 - 0402054, 0402055 Górzno-miasto i obszar wiejski; 0402042 gm. Brzozie; 0402092 gm. Świedziebnia,</t>
  </si>
  <si>
    <t>01:31:49</t>
  </si>
  <si>
    <t>00:58:56</t>
  </si>
  <si>
    <t>02:02:00</t>
  </si>
  <si>
    <t>00:52:44</t>
  </si>
  <si>
    <t>00:54:06</t>
  </si>
  <si>
    <t>02:43:08</t>
  </si>
  <si>
    <t>Razem za Brodnicę</t>
  </si>
  <si>
    <t>C0164 - 0404011 Chełmno - miasto; 0404022 gm. Chełmno; 0404022 gm. Kijewo Królewskie;  0404072 gm. Unisław; 0404062 gm. Stolno;</t>
  </si>
  <si>
    <t>C0166 - 0404011 Chełmno - miasto; 0404022 gm. Chełmno; 0404022 gm. Kijewo Królewskie; 0404072 gm. Unisław; 0404062 gm. Stolno;</t>
  </si>
  <si>
    <t>C0107 - 0405011 Golub-Dobrzyń - miasto i powiat golubsko-dobrzyński</t>
  </si>
  <si>
    <t>001:28:53</t>
  </si>
  <si>
    <t>C0168 - 0405044, 0405045 Kowalewo Pomorskie-miasto i obszar wiejski; 0405022 gm. Ciechocin,</t>
  </si>
  <si>
    <t xml:space="preserve"> Razem za Golub-Dobrzyń</t>
  </si>
  <si>
    <t>C0172 - 0408011 Lipno - miasto; 0408062 gm. Lipno; 0408074; 0408075 gm. Skępe-miasto i obszar wiejski;  0408052 gm. Kikół; 0408022 gm. Bobrowniki; 0408032 gm. Chrostkowo;</t>
  </si>
  <si>
    <t>C0170 - 0408011 Lipno - miasto i powiat lipnowski</t>
  </si>
  <si>
    <t>C0174 - 0408044, 0408045 Dobrzyń n. Wisłą-miasto i obszar wiejski; 0408092 gm. Wielgie; 0408082 gm. Tłuchowo;</t>
  </si>
  <si>
    <t>112</t>
  </si>
  <si>
    <t xml:space="preserve"> Razem za Lipno</t>
  </si>
  <si>
    <t>C0176 - 0411011 Radziejów-miasto i powiat radziejowski;</t>
  </si>
  <si>
    <t>C0178 - 0411042 gm. Osięciny; 0411072 gm. Topólka;</t>
  </si>
  <si>
    <t xml:space="preserve"> Razem za Radziejów</t>
  </si>
  <si>
    <t>C0180 - 0412011 Rypin - miasto i powiat rypiński;</t>
  </si>
  <si>
    <t>C0182 - 0412052 gm. Skrwilno; 0412032 gm. Rogowo;</t>
  </si>
  <si>
    <t xml:space="preserve"> Razem za Rypin</t>
  </si>
  <si>
    <t>C0184 - 0417011 Wąbrzeźno - miasto i powiat wąbrzeski; 0404042 gm. Lisewo;</t>
  </si>
  <si>
    <t>C0186 - 0417042 gm. Płużnica; 0404042 gm. Lisewo;</t>
  </si>
  <si>
    <r>
      <t xml:space="preserve">Nazwa ZRM </t>
    </r>
    <r>
      <rPr>
        <b/>
        <vertAlign val="superscript"/>
        <sz val="9"/>
        <rFont val="Arial"/>
        <family val="2"/>
        <charset val="238"/>
      </rPr>
      <t xml:space="preserve">1) </t>
    </r>
    <r>
      <rPr>
        <b/>
        <sz val="9"/>
        <rFont val="Arial"/>
        <family val="2"/>
        <charset val="238"/>
      </rPr>
      <t xml:space="preserve"> i obszar działania </t>
    </r>
    <r>
      <rPr>
        <b/>
        <vertAlign val="superscript"/>
        <sz val="9"/>
        <rFont val="Arial"/>
        <family val="2"/>
        <charset val="238"/>
      </rPr>
      <t>2)</t>
    </r>
  </si>
  <si>
    <t>Razem za rejon operacyjny RO 04/01</t>
  </si>
  <si>
    <r>
      <t xml:space="preserve">C0201 </t>
    </r>
    <r>
      <rPr>
        <sz val="9"/>
        <rFont val="Arial"/>
        <family val="2"/>
        <charset val="238"/>
      </rPr>
      <t>- 0461011 m. Bydgoszcz; 0403062 gm. Osielsko; 0403022 gm. Dąbrowa Chełmińska</t>
    </r>
  </si>
  <si>
    <t xml:space="preserve"> 03:24:11</t>
  </si>
  <si>
    <r>
      <t>C0203</t>
    </r>
    <r>
      <rPr>
        <sz val="9"/>
        <rFont val="Arial"/>
        <family val="2"/>
        <charset val="238"/>
      </rPr>
      <t xml:space="preserve"> - 0461011 m. Bydgoszcz; 0403072 gm. Sicienko</t>
    </r>
  </si>
  <si>
    <r>
      <t>C0205</t>
    </r>
    <r>
      <rPr>
        <sz val="9"/>
        <rFont val="Arial"/>
        <family val="2"/>
        <charset val="238"/>
      </rPr>
      <t xml:space="preserve"> - 0461011 m. powiat Bydgoszcz; 0403052 gm. Nowa Wieś Wielka; 0403012 gm. Białe Błota; 0403085 gm. Solec Kujawski miasto i obszar wiejski;</t>
    </r>
  </si>
  <si>
    <r>
      <t xml:space="preserve">C0202 </t>
    </r>
    <r>
      <rPr>
        <sz val="9"/>
        <rFont val="Arial"/>
        <family val="2"/>
        <charset val="238"/>
      </rPr>
      <t xml:space="preserve">- 0461011 m. Bydgoszcz; 0403022 gm. Dąbrowa Chełmińska; 0403062 gm. Osielsko;  </t>
    </r>
  </si>
  <si>
    <r>
      <t>C0204</t>
    </r>
    <r>
      <rPr>
        <sz val="9"/>
        <rFont val="Arial"/>
        <family val="2"/>
        <charset val="238"/>
      </rPr>
      <t xml:space="preserve"> - 0461011 m. Bydgoszcz; 0403072 gm. Sicienko</t>
    </r>
  </si>
  <si>
    <r>
      <t xml:space="preserve">C0206 </t>
    </r>
    <r>
      <rPr>
        <sz val="9"/>
        <rFont val="Arial"/>
        <family val="2"/>
        <charset val="238"/>
      </rPr>
      <t>- 0461011 m. Bydgoszcz;</t>
    </r>
  </si>
  <si>
    <r>
      <t>C0208</t>
    </r>
    <r>
      <rPr>
        <sz val="9"/>
        <rFont val="Arial"/>
        <family val="2"/>
        <charset val="238"/>
      </rPr>
      <t xml:space="preserve"> - 0461011 m. Bydgoszcz; </t>
    </r>
  </si>
  <si>
    <r>
      <t>C0210</t>
    </r>
    <r>
      <rPr>
        <sz val="9"/>
        <rFont val="Arial"/>
        <family val="2"/>
        <charset val="238"/>
      </rPr>
      <t xml:space="preserve"> - 0461011 m. Bydgoszcz;  </t>
    </r>
  </si>
  <si>
    <r>
      <t>C0212</t>
    </r>
    <r>
      <rPr>
        <sz val="9"/>
        <rFont val="Arial"/>
        <family val="2"/>
        <charset val="238"/>
      </rPr>
      <t xml:space="preserve"> - 0461011 m. Bydgoszcz; 0403052 gm. Nowa Wieś Wielka; </t>
    </r>
  </si>
  <si>
    <r>
      <t>C0214</t>
    </r>
    <r>
      <rPr>
        <sz val="9"/>
        <rFont val="Arial"/>
        <family val="2"/>
        <charset val="238"/>
      </rPr>
      <t xml:space="preserve"> - 0461011 m. Bydgoszcz; 0403012 gm. Białe Błota;</t>
    </r>
  </si>
  <si>
    <r>
      <t>C0216</t>
    </r>
    <r>
      <rPr>
        <sz val="9"/>
        <rFont val="Arial"/>
        <family val="2"/>
        <charset val="238"/>
      </rPr>
      <t xml:space="preserve"> - 0461011 m. Bydgoszcz; </t>
    </r>
  </si>
  <si>
    <r>
      <t>C0218</t>
    </r>
    <r>
      <rPr>
        <sz val="9"/>
        <rFont val="Arial"/>
        <family val="2"/>
        <charset val="238"/>
      </rPr>
      <t xml:space="preserve"> - 0461011 m. Bydgoszcz;  </t>
    </r>
  </si>
  <si>
    <r>
      <t>C0220</t>
    </r>
    <r>
      <rPr>
        <sz val="9"/>
        <rFont val="Arial"/>
        <family val="2"/>
        <charset val="238"/>
      </rPr>
      <t xml:space="preserve"> - 0461011 m. Bydgoszcz; </t>
    </r>
  </si>
  <si>
    <t xml:space="preserve"> 03:53:00</t>
  </si>
  <si>
    <r>
      <t>C0222</t>
    </r>
    <r>
      <rPr>
        <sz val="9"/>
        <rFont val="Arial"/>
        <family val="2"/>
        <charset val="238"/>
      </rPr>
      <t xml:space="preserve"> - 0461011 m. Bydgoszcz; </t>
    </r>
  </si>
  <si>
    <r>
      <t>C0224</t>
    </r>
    <r>
      <rPr>
        <sz val="9"/>
        <rFont val="Arial"/>
        <family val="2"/>
        <charset val="238"/>
      </rPr>
      <t xml:space="preserve"> - 0461011 m. Bydgoszcz; </t>
    </r>
  </si>
  <si>
    <r>
      <t>C0226</t>
    </r>
    <r>
      <rPr>
        <sz val="9"/>
        <rFont val="Arial"/>
        <family val="2"/>
        <charset val="238"/>
      </rPr>
      <t xml:space="preserve"> -  0461011 m. Bydgoszcz; </t>
    </r>
  </si>
  <si>
    <r>
      <t>C0228</t>
    </r>
    <r>
      <rPr>
        <sz val="9"/>
        <rFont val="Arial"/>
        <family val="2"/>
        <charset val="238"/>
      </rPr>
      <t xml:space="preserve">  - 0403032 gm. Dobrcz  </t>
    </r>
  </si>
  <si>
    <r>
      <rPr>
        <sz val="9"/>
        <color indexed="60"/>
        <rFont val="Arial"/>
        <family val="2"/>
        <charset val="238"/>
      </rPr>
      <t>C0230</t>
    </r>
    <r>
      <rPr>
        <sz val="9"/>
        <rFont val="Arial"/>
        <family val="2"/>
        <charset val="238"/>
      </rPr>
      <t xml:space="preserve"> -  0403084 gm. Solec Kujawski - miasto; 0403085 gm. Solec Kujawski - obszar wiejski; </t>
    </r>
  </si>
  <si>
    <r>
      <t>C0207</t>
    </r>
    <r>
      <rPr>
        <sz val="9"/>
        <rFont val="Arial"/>
        <family val="2"/>
        <charset val="238"/>
      </rPr>
      <t xml:space="preserve"> - 0403044 gm. Koronowo- miasto </t>
    </r>
  </si>
  <si>
    <r>
      <t>C0232</t>
    </r>
    <r>
      <rPr>
        <sz val="9"/>
        <rFont val="Arial"/>
        <family val="2"/>
        <charset val="238"/>
      </rPr>
      <t xml:space="preserve"> - 0403045 gm. Koronowo- obszar wiejski </t>
    </r>
  </si>
  <si>
    <r>
      <t>C0209</t>
    </r>
    <r>
      <rPr>
        <sz val="9"/>
        <rFont val="Arial"/>
        <family val="2"/>
        <charset val="238"/>
      </rPr>
      <t xml:space="preserve"> - 0407011 gm. m. Inowrocław, 0407042 gm. Inowrocław, 0407022 gm. Dąbrowa Biskupia, 0407064; 0407065 m. Kruszwica – miasto i obszar wiejski, 0407054; 0407055 Janikowo – miasto i obszar wiejski,  0407074; 0407075 Pakość – miasto i obszar wiejski,   0407034; 0407035 Gniewkowo – miasto i obszar wiejski, 0407082gm. Rojewo</t>
    </r>
  </si>
  <si>
    <r>
      <t>C0234</t>
    </r>
    <r>
      <rPr>
        <sz val="9"/>
        <rFont val="Arial"/>
        <family val="2"/>
        <charset val="238"/>
      </rPr>
      <t xml:space="preserve"> - 0407011 gm. m. Inowrocław, 0407042 gm. Inowrocław;  0407022 gm. Dąbrowa Biskupia</t>
    </r>
  </si>
  <si>
    <r>
      <t>C0242</t>
    </r>
    <r>
      <rPr>
        <sz val="9"/>
        <rFont val="Arial"/>
        <family val="2"/>
        <charset val="238"/>
      </rPr>
      <t xml:space="preserve"> - 0407034; 0407035 Gniewkowo – miasto i obszar wiejski;  0407082 gm. Rojewo;   0407092 gm. Złotniki Kujawskie</t>
    </r>
  </si>
  <si>
    <r>
      <t>C0236</t>
    </r>
    <r>
      <rPr>
        <sz val="9"/>
        <rFont val="Arial"/>
        <family val="2"/>
        <charset val="238"/>
      </rPr>
      <t xml:space="preserve"> - 0407011gm. m. Inowrocław; 0407042 gm. Inowrocław; 0407022 gm. Dąbrowa Biskupia</t>
    </r>
  </si>
  <si>
    <r>
      <t>C0240</t>
    </r>
    <r>
      <rPr>
        <sz val="9"/>
        <rFont val="Arial"/>
        <family val="2"/>
        <charset val="238"/>
      </rPr>
      <t xml:space="preserve"> - 0407054; 0407055 Janikowo – miasto i obszar wiejski; 0407074; 0407075 Pakość – miasto i obszar wiejski;</t>
    </r>
  </si>
  <si>
    <r>
      <t>C0238 -</t>
    </r>
    <r>
      <rPr>
        <sz val="9"/>
        <rFont val="Arial"/>
        <family val="2"/>
        <charset val="238"/>
      </rPr>
      <t xml:space="preserve"> 0407064; 0407065 </t>
    </r>
    <r>
      <rPr>
        <sz val="9"/>
        <color indexed="6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Kruszwica – miasto i obszar wiejski;</t>
    </r>
  </si>
  <si>
    <r>
      <t>C0244</t>
    </r>
    <r>
      <rPr>
        <sz val="9"/>
        <rFont val="Arial"/>
        <family val="2"/>
        <charset val="238"/>
      </rPr>
      <t xml:space="preserve"> - 0409034; 0409035 Mogilno-miasto i obszar wiejski; 0409012 - gm. Dąbrowa;</t>
    </r>
  </si>
  <si>
    <r>
      <t>C0246</t>
    </r>
    <r>
      <rPr>
        <sz val="9"/>
        <rFont val="Arial"/>
        <family val="2"/>
        <charset val="238"/>
      </rPr>
      <t xml:space="preserve"> - 0409044; 0409035 Strzelno-miasto i obszar wiejski; gm. Jeziora Wielkie;</t>
    </r>
  </si>
  <si>
    <r>
      <t>C0211</t>
    </r>
    <r>
      <rPr>
        <sz val="9"/>
        <rFont val="Arial"/>
        <family val="2"/>
        <charset val="238"/>
      </rPr>
      <t xml:space="preserve"> -  0410034; 0410035 Naklo n. Notecią - miasto i powiat nakielski; 0410055 gm. Sadki</t>
    </r>
  </si>
  <si>
    <r>
      <t>C0248</t>
    </r>
    <r>
      <rPr>
        <sz val="9"/>
        <rFont val="Arial"/>
        <family val="2"/>
        <charset val="238"/>
      </rPr>
      <t xml:space="preserve"> - 0410054; 0410054 Szubin-miasto i obszar wiejski;</t>
    </r>
  </si>
  <si>
    <r>
      <t>C0250</t>
    </r>
    <r>
      <rPr>
        <sz val="9"/>
        <rFont val="Arial"/>
        <family val="2"/>
        <charset val="238"/>
      </rPr>
      <t xml:space="preserve"> - 0410024; 0410025 Mrocza-miasto i obszar wiejski;</t>
    </r>
  </si>
  <si>
    <r>
      <t>C0252</t>
    </r>
    <r>
      <rPr>
        <sz val="9"/>
        <rFont val="Arial"/>
        <family val="2"/>
        <charset val="238"/>
      </rPr>
      <t xml:space="preserve"> - 0410014; 0410015 Kcynia-miasto i obszar wiejski;</t>
    </r>
  </si>
  <si>
    <t>Razem Nakło n. Notecią</t>
  </si>
  <si>
    <t>00;13;10</t>
  </si>
  <si>
    <r>
      <t>C0213</t>
    </r>
    <r>
      <rPr>
        <sz val="9"/>
        <rFont val="Arial"/>
        <family val="2"/>
        <charset val="238"/>
      </rPr>
      <t xml:space="preserve"> - 0413024; 0413025 Sępólno Krajeńskie miasto i powiat sępoleński; 0413032 gm. Sośno</t>
    </r>
  </si>
  <si>
    <r>
      <t>C0254</t>
    </r>
    <r>
      <rPr>
        <sz val="9"/>
        <rFont val="Arial"/>
        <family val="2"/>
        <charset val="238"/>
      </rPr>
      <t xml:space="preserve"> - 0413014; 0413015 Kamień Krajeński-miasto i obszar wiejski;</t>
    </r>
  </si>
  <si>
    <r>
      <t>C0256</t>
    </r>
    <r>
      <rPr>
        <sz val="9"/>
        <rFont val="Arial"/>
        <family val="2"/>
        <charset val="238"/>
      </rPr>
      <t xml:space="preserve"> - 0413044; 0413045 Więcbork-miasto i obszar wiejski;</t>
    </r>
  </si>
  <si>
    <t>00:12:00</t>
  </si>
  <si>
    <t>56</t>
  </si>
  <si>
    <r>
      <t>C0215</t>
    </r>
    <r>
      <rPr>
        <sz val="9"/>
        <rFont val="Arial"/>
        <family val="2"/>
        <charset val="238"/>
      </rPr>
      <t xml:space="preserve"> - 0414094; 0413095 Świecie n. Wisłą miasto i powiat świecki (bez gm. Dragacz);</t>
    </r>
  </si>
  <si>
    <t>00:38:49</t>
  </si>
  <si>
    <r>
      <t>C0258</t>
    </r>
    <r>
      <rPr>
        <sz val="9"/>
        <rFont val="Arial"/>
        <family val="2"/>
        <charset val="238"/>
      </rPr>
      <t xml:space="preserve"> - 0414094; 0414095 Świecie n. Wisłą-miasto i obszar wiejski,0414012 gm. Bukowiec; 0414082 gm. Pruszcz;</t>
    </r>
  </si>
  <si>
    <r>
      <t xml:space="preserve">C0260 </t>
    </r>
    <r>
      <rPr>
        <sz val="9"/>
        <rFont val="Arial"/>
        <family val="2"/>
        <charset val="238"/>
      </rPr>
      <t>- 0414064; 0414065  Nowe-miasto i obszar wiejski; 0414112 gm. Warlubie;</t>
    </r>
  </si>
  <si>
    <r>
      <t>C0262</t>
    </r>
    <r>
      <rPr>
        <sz val="9"/>
        <rFont val="Arial"/>
        <family val="2"/>
        <charset val="238"/>
      </rPr>
      <t xml:space="preserve"> - 0414072 gm. Osie; 0414042 gm. Jeżewo; 0414032 gm. Drzycim;</t>
    </r>
  </si>
  <si>
    <r>
      <t>C0264</t>
    </r>
    <r>
      <rPr>
        <sz val="9"/>
        <rFont val="Arial"/>
        <family val="2"/>
        <charset val="238"/>
      </rPr>
      <t xml:space="preserve"> - 0414052 gm. Lniano; 0414102 gm. Świekatowo;</t>
    </r>
  </si>
  <si>
    <r>
      <t>C0266</t>
    </r>
    <r>
      <rPr>
        <sz val="9"/>
        <rFont val="Arial"/>
        <family val="2"/>
        <charset val="238"/>
      </rPr>
      <t xml:space="preserve"> - 0416022; 0416065 Tuchola miasto i powiat tucholski; 0416012 gm. Cekcyn; 0416032 gm. Kęsowo</t>
    </r>
  </si>
  <si>
    <r>
      <t>C0268</t>
    </r>
    <r>
      <rPr>
        <sz val="9"/>
        <rFont val="Arial"/>
        <family val="2"/>
        <charset val="238"/>
      </rPr>
      <t xml:space="preserve"> - 0416022 gm. Gostycyn; 0416042 gm. Lubiewo;</t>
    </r>
  </si>
  <si>
    <r>
      <t>C0270</t>
    </r>
    <r>
      <rPr>
        <sz val="9"/>
        <rFont val="Arial"/>
        <family val="2"/>
        <charset val="238"/>
      </rPr>
      <t xml:space="preserve"> - 0416052 gm. Śliwice;</t>
    </r>
  </si>
  <si>
    <r>
      <t>C0272</t>
    </r>
    <r>
      <rPr>
        <sz val="9"/>
        <rFont val="Arial"/>
        <family val="2"/>
        <charset val="238"/>
      </rPr>
      <t xml:space="preserve"> - 0419064; 0419065 Żnin - miasto i powiat żniński; 0407092 gm. Złotniki Kujawskie;</t>
    </r>
  </si>
  <si>
    <r>
      <t>C0274</t>
    </r>
    <r>
      <rPr>
        <sz val="9"/>
        <rFont val="Arial"/>
        <family val="2"/>
        <charset val="238"/>
      </rPr>
      <t xml:space="preserve"> - 0419014; 0419015  Barcin-miasto i obszar wiejski; 0407092 gm. Złotniki Kujawskie; 0419044; 0419045 Łabiszyn - miasto i obszar wiejski </t>
    </r>
  </si>
  <si>
    <r>
      <t>C0276</t>
    </r>
    <r>
      <rPr>
        <sz val="9"/>
        <rFont val="Arial"/>
        <family val="2"/>
        <charset val="238"/>
      </rPr>
      <t xml:space="preserve"> - 0419052 gm. Rogowo; 0419034; 0419035 Janowiec Wielkopolski-miasto i obszar wiejski; 0419022 gm. Gąsawa;</t>
    </r>
  </si>
  <si>
    <t>Dyspozytornia Medyczna DM02 -02 - Średnia wszystkich ZRM tej dyspozytorni</t>
  </si>
  <si>
    <t>Razem za województwo Kujawsko-Pomorskie</t>
  </si>
  <si>
    <t xml:space="preserve">TABELA nr 6 - Lotnicze zespoły ratownictwa medycznego </t>
  </si>
  <si>
    <t>Województwo</t>
  </si>
  <si>
    <t>Nazwa, adres, miejsca stacjonowania lotniczego zespołu ratownictwa medycznego</t>
  </si>
  <si>
    <t>Czas dyżuru</t>
  </si>
  <si>
    <t>kujawsko-pomorskie</t>
  </si>
  <si>
    <t>LPR Filia w Bydgoszczy 
ul. Paderewskiego 1
86-005 Białe Błota</t>
  </si>
  <si>
    <t>Od wschodu
(lecz nie wcześniej niż od 7:00)
do 45' przed zachodem
(lecz nie później niż do 20:00)</t>
  </si>
  <si>
    <t xml:space="preserve">TABELA nr 7 – Szpitalne oddziały ratunkowe – stan na dzień 01.01. 2020 r. </t>
  </si>
  <si>
    <t>Dysponent jednostki</t>
  </si>
  <si>
    <t>Jednostka organizacyjna podmiotu leczniczego, 
w kturego strukturach funkcjonuje szpitalny oddział ratunkowy</t>
  </si>
  <si>
    <t>Lądowisko zlokalizowane bezpośrednio przy SOR (podać odległość w metrach od SOR)</t>
  </si>
  <si>
    <t>Lądowisko w odległości wymagającej użycia specjalistycznych środków transportu sanitarnego (podać odległość w metrach od SOR)</t>
  </si>
  <si>
    <t>Liczba stanowisk resuscytacyjnych</t>
  </si>
  <si>
    <t>Liczba stanowisk intensywnej terapii</t>
  </si>
  <si>
    <t>Liczba stanowisk obserwacyjnych</t>
  </si>
  <si>
    <t>3a</t>
  </si>
  <si>
    <t>3b</t>
  </si>
  <si>
    <t>3c</t>
  </si>
  <si>
    <t>3d</t>
  </si>
  <si>
    <t>Nazwa</t>
  </si>
  <si>
    <t>Adres</t>
  </si>
  <si>
    <r>
      <t>Numer księgi rejestrowej podmiotu wykonującego działalność leczniczą</t>
    </r>
    <r>
      <rPr>
        <vertAlign val="superscript"/>
        <sz val="11"/>
        <rFont val="Arial"/>
        <family val="2"/>
        <charset val="238"/>
      </rPr>
      <t>1)</t>
    </r>
  </si>
  <si>
    <r>
      <rPr>
        <sz val="11"/>
        <rFont val="Arial"/>
        <family val="2"/>
        <charset val="238"/>
      </rPr>
      <t>V część kodu resortowego</t>
    </r>
    <r>
      <rPr>
        <vertAlign val="superscript"/>
        <sz val="11"/>
        <rFont val="Arial"/>
        <family val="2"/>
        <charset val="238"/>
      </rPr>
      <t>2)</t>
    </r>
  </si>
  <si>
    <t>Nazwa jednostki organizacyjnej</t>
  </si>
  <si>
    <t>Adres jednostki organizacyjnej</t>
  </si>
  <si>
    <r>
      <t xml:space="preserve">Kod TERYT </t>
    </r>
    <r>
      <rPr>
        <vertAlign val="superscript"/>
        <sz val="11"/>
        <rFont val="Arial"/>
        <family val="2"/>
        <charset val="238"/>
      </rPr>
      <t>3)</t>
    </r>
  </si>
  <si>
    <t xml:space="preserve"> całodobowe</t>
  </si>
  <si>
    <t>nieprzystosowane do startów i lądowań w nocy</t>
  </si>
  <si>
    <t>Powiat: Miasto Bydgoszcz</t>
  </si>
  <si>
    <t>Szpital Uniwersytecki nr 2 im. Jana Biziela</t>
  </si>
  <si>
    <t>Bydgoszcz</t>
  </si>
  <si>
    <t>2233</t>
  </si>
  <si>
    <t>01</t>
  </si>
  <si>
    <t>OKMR</t>
  </si>
  <si>
    <t>ul. Ujejskiego 75</t>
  </si>
  <si>
    <t>miejsce startów i lądowań, odległość 50 m.</t>
  </si>
  <si>
    <t>lądowisko Szpital Uniwersytecki nr 1, 3 min 10 sek, odległość drogowa 2300 m. Lądowisko LPR B-szcz 4 min.-10min. Odległość po prostej 2000 m. drogowe - 2600 m.</t>
  </si>
  <si>
    <t>Ujejskiego 75</t>
  </si>
  <si>
    <t>85-168 Bydgoszcz</t>
  </si>
  <si>
    <t>Szpital Uniwersytecki nr 21 w Bydgoszczy</t>
  </si>
  <si>
    <t xml:space="preserve">ul. M. Skłodowskiej-Curie 9,                </t>
  </si>
  <si>
    <t>Klinika Medycyny Ratunkowej</t>
  </si>
  <si>
    <t>tak</t>
  </si>
  <si>
    <t xml:space="preserve"> 85-094 Bydgoszcz</t>
  </si>
  <si>
    <t>10 Wojskowy Szpital Kliniczny z Polikliniką  SPZOZ</t>
  </si>
  <si>
    <t xml:space="preserve">ul. Powstańców Warszawy 5 </t>
  </si>
  <si>
    <t>09</t>
  </si>
  <si>
    <t>Kliniczny Szpitalny Oddział Ratunkowy</t>
  </si>
  <si>
    <t>ul. Powstańców Warszawy 5</t>
  </si>
  <si>
    <t>85-681 Bydgoszcz</t>
  </si>
  <si>
    <t xml:space="preserve"> 85-681 Bydgoszcz </t>
  </si>
  <si>
    <t>Powiat: Miasto Toruń</t>
  </si>
  <si>
    <t>ul. Św. Józefa 53/59</t>
  </si>
  <si>
    <t>brak</t>
  </si>
  <si>
    <t>tak (1000)</t>
  </si>
  <si>
    <t>87-100 Toruń</t>
  </si>
  <si>
    <t>Powiat: żniński</t>
  </si>
  <si>
    <t>Pałuckie Centrum Zdrowia sp. z o.o. NZOZ Żnin</t>
  </si>
  <si>
    <t>ul. Szpitalna 30</t>
  </si>
  <si>
    <t>03</t>
  </si>
  <si>
    <t>Szpitalny Oddział Ratunkowy z Izbą Przyjęć</t>
  </si>
  <si>
    <t>nie</t>
  </si>
  <si>
    <t>88-400 Żnin</t>
  </si>
  <si>
    <t>Powiat: inowrocławski</t>
  </si>
  <si>
    <t>Szpital Wielospecjalistyczny i9m. Dr L. Błażka w Inowrocławiu</t>
  </si>
  <si>
    <t>ul. Poznańska 97</t>
  </si>
  <si>
    <t>Szpital Powiatowy</t>
  </si>
  <si>
    <t>tak 250</t>
  </si>
  <si>
    <t>88-100 Inowrocław</t>
  </si>
  <si>
    <t>Powiat: Miasto Włocławek</t>
  </si>
  <si>
    <t xml:space="preserve">Wojewódzki Szpital Specjalistyczny  we Włocławku. </t>
  </si>
  <si>
    <t>ul. Wieniecka 49</t>
  </si>
  <si>
    <t>Wojwewódzki Szpital Specjalistyczny</t>
  </si>
  <si>
    <t>taki</t>
  </si>
  <si>
    <t>87-800 Włocławek</t>
  </si>
  <si>
    <t>Powiat:brodnicki</t>
  </si>
  <si>
    <t>87-300 Brodnica</t>
  </si>
  <si>
    <t>Szpitalny Oddział Ratunkowy</t>
  </si>
  <si>
    <t>ul. Wiejska 9</t>
  </si>
  <si>
    <t>Wiejska 9</t>
  </si>
  <si>
    <t>Powiat: Miasto Grudziądz</t>
  </si>
  <si>
    <t>Regionalny Szpital Specjalistyczny im. dr Wł. Biegańskiego                w Grudziądzu</t>
  </si>
  <si>
    <t>ul. dr Ludwika Rydygiera 15/17</t>
  </si>
  <si>
    <t>04</t>
  </si>
  <si>
    <t>Szpitalny Oddział Ratunkowy i Szpitalny Oddział Ratunkowy dla Dzieci</t>
  </si>
  <si>
    <t>86-300 Grudziądz</t>
  </si>
  <si>
    <t>Powiat: świecki</t>
  </si>
  <si>
    <t>NZOZ "Nowy Szpital"</t>
  </si>
  <si>
    <t>ul. Wojska Polskiego 126</t>
  </si>
  <si>
    <t>000000019502                      organ W-32</t>
  </si>
  <si>
    <t>86-100 Świecie n. Wisłą</t>
  </si>
  <si>
    <t>Razem:</t>
  </si>
  <si>
    <t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Zgodnie z rozporządzeniem Ministra Zdrowia z dnia 17 maja 2012 r. w sprawie systemu resortowych kodów identyfikacyjnych oraz szczegółowego sposobu ich nadawania (Dz. U. poz. 594 oraz z 2017 r. poz. 999 ).
3) Stosuje się 7-znakowy kod TERYT miejscowości lub dzielnicy w zakresie systemu identyfikatorów i nazw jednostek podziału administracyjnego, w której zlokalizowany jest szpitalny oddział ratunkowy.</t>
  </si>
  <si>
    <t>TABELA nr 8 – jednostki organizacyjne szpitala wyspecjalizowane w zakresie udzielania świadczeń zdrowotnych niezbędnych dla ratownictwa medycznego - stan na dzień 01.01.2020 r.</t>
  </si>
  <si>
    <t>Powiat</t>
  </si>
  <si>
    <t>Nazwa szpitala</t>
  </si>
  <si>
    <t>Adres szpitala</t>
  </si>
  <si>
    <r>
      <t>Numer księgi  rejestrowej podmiotu wykonującego działalność leczniczą</t>
    </r>
    <r>
      <rPr>
        <vertAlign val="superscript"/>
        <sz val="11"/>
        <rFont val="Arial"/>
        <family val="2"/>
        <charset val="238"/>
      </rPr>
      <t>1)</t>
    </r>
  </si>
  <si>
    <t>Adres lokalizacji oddziału szpitalnego</t>
  </si>
  <si>
    <t>Kod TERYT lokalizacji oddziału szpitalnego</t>
  </si>
  <si>
    <t>Oddział szpitalny wyspecjalizowany w zakresie udzielania świadczeń zdrowotnych niezbędnych dla ratownictwa medycznego</t>
  </si>
  <si>
    <t>8a</t>
  </si>
  <si>
    <t>8b</t>
  </si>
  <si>
    <t>8c</t>
  </si>
  <si>
    <t>8d</t>
  </si>
  <si>
    <t>8e</t>
  </si>
  <si>
    <t>Nazwa własna oddzialu szpitalnego</t>
  </si>
  <si>
    <r>
      <t>VII część kodu resortowego</t>
    </r>
    <r>
      <rPr>
        <vertAlign val="superscript"/>
        <sz val="10"/>
        <rFont val="Times New Roman"/>
        <family val="1"/>
        <charset val="238"/>
      </rPr>
      <t>2)</t>
    </r>
  </si>
  <si>
    <r>
      <t xml:space="preserve">Specjalność zgodnie z VIII częścia kodu resortowego </t>
    </r>
    <r>
      <rPr>
        <vertAlign val="superscript"/>
        <sz val="10"/>
        <rFont val="Times New Roman"/>
        <family val="1"/>
        <charset val="238"/>
      </rPr>
      <t>2)</t>
    </r>
  </si>
  <si>
    <t>Liczba łóżek według stanu w dniu 31 XII</t>
  </si>
  <si>
    <r>
      <t>Dziedzina medycyny zgodnie z X częścią kodu resortowego</t>
    </r>
    <r>
      <rPr>
        <vertAlign val="superscript"/>
        <sz val="10"/>
        <rFont val="Times New Roman"/>
        <family val="1"/>
        <charset val="238"/>
      </rPr>
      <t>2)</t>
    </r>
  </si>
  <si>
    <t>Grudziądzki</t>
  </si>
  <si>
    <t>SP ZOZ im. Macieja z Miechowa w Łasinie</t>
  </si>
  <si>
    <t>ul. Radzyńska 4               86-320 Łasin</t>
  </si>
  <si>
    <t>2417</t>
  </si>
  <si>
    <t>ul. Radzyńska 4                  86-320 Łasin</t>
  </si>
  <si>
    <t>Izba przyjęć</t>
  </si>
  <si>
    <t>004</t>
  </si>
  <si>
    <t>4900</t>
  </si>
  <si>
    <t>nie dotyczy</t>
  </si>
  <si>
    <t>Radziejowski</t>
  </si>
  <si>
    <t xml:space="preserve">Samodzielny Publiczny Zakład Opieki Zdrowotnej </t>
  </si>
  <si>
    <t>ul. Szpitalna 3                         88-200 Radziejów</t>
  </si>
  <si>
    <t>2447</t>
  </si>
  <si>
    <t>ul. Szpitalna 3                            88-200 Radziejów</t>
  </si>
  <si>
    <t>Izba Przyjęć</t>
  </si>
  <si>
    <t>010</t>
  </si>
  <si>
    <t>Rypiński</t>
  </si>
  <si>
    <t>ul. 3-go Maja 2                 87-500 Rypin</t>
  </si>
  <si>
    <t>2449</t>
  </si>
  <si>
    <t>ul. 3-go Maja 2                  87-500 Rypin</t>
  </si>
  <si>
    <t>Mogileński</t>
  </si>
  <si>
    <t>Szpital Powiatu Mogileńskiego z Filią im. J.Strusia w Mogilnie i Filią im. T. Chałubińskiego w Strzelnie</t>
  </si>
  <si>
    <t>ul. Tadeusza Kościuszki 10                                               88-300 Mogilno</t>
  </si>
  <si>
    <t>22225</t>
  </si>
  <si>
    <t>ul. Tadeusza Kościuszki 10                  88-300 Mogilno</t>
  </si>
  <si>
    <t>003</t>
  </si>
  <si>
    <t>07</t>
  </si>
  <si>
    <t>ul. Powstańców Wielkopolskich 8 Strzelno/ w rejestrze wojewody Powstania Wielkopolskiego</t>
  </si>
  <si>
    <t>Chełmiński</t>
  </si>
  <si>
    <t>ul. Plac Rydygiera 1 86-200 Chełmno</t>
  </si>
  <si>
    <t>2391</t>
  </si>
  <si>
    <t>Tucholski</t>
  </si>
  <si>
    <t>"Szpital Tucholski" Spółka z o.o.</t>
  </si>
  <si>
    <t>ul. Nowodworskiego 14-18 89-500 Tuchola</t>
  </si>
  <si>
    <t>2756</t>
  </si>
  <si>
    <t>013</t>
  </si>
  <si>
    <t>Oddział Kardiologiczny z pracownią  Kardiologii Inwazyjnej</t>
  </si>
  <si>
    <t>4100</t>
  </si>
  <si>
    <t>53</t>
  </si>
  <si>
    <t>Aleksandrowski</t>
  </si>
  <si>
    <t>Szpital Powiatowy w Aleksandrowie Kujawskim  Sp. z o.o.</t>
  </si>
  <si>
    <t>ul. Juliusza Słowackiego 18 87-700 Aleksandrów Kujawski</t>
  </si>
  <si>
    <t>2894</t>
  </si>
  <si>
    <t>Sępoleński</t>
  </si>
  <si>
    <t>Novum - Med. Spółka z o.o.</t>
  </si>
  <si>
    <t>ul. Mickiewicza 26                  89-410 Więcbork</t>
  </si>
  <si>
    <t>2919</t>
  </si>
  <si>
    <t>ul. Mickiewicza 26 89-410 Więcbork</t>
  </si>
  <si>
    <t>007</t>
  </si>
  <si>
    <t>01, 05, 07, 28, 29, 55</t>
  </si>
  <si>
    <t>Świecki</t>
  </si>
  <si>
    <t>NZOZ "Nowy Szpital w Świeciu" Sp. z o.o.</t>
  </si>
  <si>
    <t>ul. Wojska Polskiego 126, 86-100 Świecie n. Wisłą</t>
  </si>
  <si>
    <t>19502</t>
  </si>
  <si>
    <t>ul. Wojska Polskiego 126 86-100 Świecie</t>
  </si>
  <si>
    <t>Oddział Neurologii</t>
  </si>
  <si>
    <t>4220</t>
  </si>
  <si>
    <t>22, 95</t>
  </si>
  <si>
    <t>Nakielski</t>
  </si>
  <si>
    <t>Nowy Szpital w Nakle i Szubinie Sp. z o.o.</t>
  </si>
  <si>
    <t>ul. Aleja Mickiewicza 7 89-100 Nakło nad Notecią</t>
  </si>
  <si>
    <t>20437</t>
  </si>
  <si>
    <t>ul Ogrodowa 9 Szubin</t>
  </si>
  <si>
    <t>15, 91</t>
  </si>
  <si>
    <t>Wąbrzeski</t>
  </si>
  <si>
    <t>Nowy Szpital w Wąbrzeźnie Sp. z o.o.</t>
  </si>
  <si>
    <t>ul. Wolności 27                    87-200 Wąbrzeźno</t>
  </si>
  <si>
    <t>22714</t>
  </si>
  <si>
    <t>Lipnowski</t>
  </si>
  <si>
    <t xml:space="preserve"> ul. Nieszawska 6 ,  87-600 Lipno</t>
  </si>
  <si>
    <t>23149</t>
  </si>
  <si>
    <t xml:space="preserve"> ul. Nieszawska 6                    87-600 Lipno</t>
  </si>
  <si>
    <t>Izba Przyjęć Psychiatryczna</t>
  </si>
  <si>
    <t>065</t>
  </si>
  <si>
    <t xml:space="preserve"> ul. Nieszawska 6, 87-600 Lipno</t>
  </si>
  <si>
    <t xml:space="preserve"> ul. Nieszawska 6               87-600 Lipno</t>
  </si>
  <si>
    <t xml:space="preserve"> ul. Nieszawska 6                   87-600 Lipno</t>
  </si>
  <si>
    <t>Oddział Psychiatryczny I, II, III</t>
  </si>
  <si>
    <t>058 (I) 057 (II) 070 (III)</t>
  </si>
  <si>
    <t>4700</t>
  </si>
  <si>
    <t>29 (I) 33 (II) 28 (III)</t>
  </si>
  <si>
    <t>Toruński</t>
  </si>
  <si>
    <t>ul. Szewska 23                  87-140 Chełmża</t>
  </si>
  <si>
    <t>2714</t>
  </si>
  <si>
    <t>ul. Szewska 23                      87-140 Chełmża</t>
  </si>
  <si>
    <t>01, 05, 07, 15, 28, 29</t>
  </si>
  <si>
    <t>Golubsko-Dobrzyński</t>
  </si>
  <si>
    <t>ul. dr Jerzego Gerarda Koppa 1E</t>
  </si>
  <si>
    <t>2713</t>
  </si>
  <si>
    <t>009</t>
  </si>
  <si>
    <t>m. Bydgoszcz</t>
  </si>
  <si>
    <t>Wielospecjalistyczny Szpital Miejski im. dr. Emila Warmińskiego</t>
  </si>
  <si>
    <t>ul. Szpitalna 19                  85-826 Bydgoszcz</t>
  </si>
  <si>
    <t>2247</t>
  </si>
  <si>
    <t>ul. Szpitalna 19                    85-826 Bydgoszcz</t>
  </si>
  <si>
    <t>001</t>
  </si>
  <si>
    <t>15, 97</t>
  </si>
  <si>
    <t>ul. Szpitalna 19                     85-826 Bydgoszcz</t>
  </si>
  <si>
    <t>Oddział Kardiologii</t>
  </si>
  <si>
    <t xml:space="preserve">53, 85,83 </t>
  </si>
  <si>
    <t>m.Bydgoszcz</t>
  </si>
  <si>
    <t>NZOZ  Centrum Medyczne Gizińscy sp.z.o.o.</t>
  </si>
  <si>
    <t>ul Leśna 9a</t>
  </si>
  <si>
    <t>2378</t>
  </si>
  <si>
    <t>ul.leśna 9a</t>
  </si>
  <si>
    <t>046011</t>
  </si>
  <si>
    <t xml:space="preserve">Izba przyjęć psychiatryczna </t>
  </si>
  <si>
    <t xml:space="preserve">nie dotyczy </t>
  </si>
  <si>
    <t xml:space="preserve">NZOZ  Centrum Medyczne Gizińscy sp. z o.o. </t>
  </si>
  <si>
    <t xml:space="preserve">Oddział psychiatryczny ogólny </t>
  </si>
  <si>
    <t>m. Toruń</t>
  </si>
  <si>
    <t>Specjalistyczny Szpital Miejski w Toruniu</t>
  </si>
  <si>
    <t>ul. Batorego 17-19               87-100 Toruń</t>
  </si>
  <si>
    <t>2435</t>
  </si>
  <si>
    <t>ul. Batorego 17-19 87-100 Toruń</t>
  </si>
  <si>
    <t xml:space="preserve">01, 05, 07, 25, 33, 34, 39, 40, 50, 53, 21, 22 </t>
  </si>
  <si>
    <t>Oddział Kardiologii i Intensywnej Opieki Kardiologicznej</t>
  </si>
  <si>
    <t>002</t>
  </si>
  <si>
    <t>Inowrocławski</t>
  </si>
  <si>
    <t>"Szpital Wielospecjalistyczny im. dr L. Błażka w Inowrocławiu"</t>
  </si>
  <si>
    <t>ul. Poznańska 97, 88-100 Inowrocław</t>
  </si>
  <si>
    <t>2223</t>
  </si>
  <si>
    <t>ul. Poznańska 97                     88-100 Inowrocław</t>
  </si>
  <si>
    <t>0407014</t>
  </si>
  <si>
    <t xml:space="preserve">Oddział Kardiologiczny </t>
  </si>
  <si>
    <t>102</t>
  </si>
  <si>
    <t>53, 07, 46</t>
  </si>
  <si>
    <t>ul. Poznańska 97              88-100 Inowrocław</t>
  </si>
  <si>
    <t>Oddział Neurologiczny, Oddział Udarowy</t>
  </si>
  <si>
    <t>22, 33</t>
  </si>
  <si>
    <t>Wojewódzki Szpital Obserwacyjno - Zakaźny</t>
  </si>
  <si>
    <t>ul. Św. Floriana 12               85-030 Bydgoszcz</t>
  </si>
  <si>
    <t>2256</t>
  </si>
  <si>
    <t>ul. Św. Floriana 12 85-030 Bydgoszcz</t>
  </si>
  <si>
    <t>005</t>
  </si>
  <si>
    <t>08</t>
  </si>
  <si>
    <t>m. Grudziądz</t>
  </si>
  <si>
    <t>Regionalny Szpital Specjalistyczny im. dr L. Biegańskiego w Grudziądzu</t>
  </si>
  <si>
    <t>ul. L. Rydygiera 15/17, 86-300 Grudziądz</t>
  </si>
  <si>
    <t>2428</t>
  </si>
  <si>
    <t>ul. Dr Ludwika Rydygiera 15/17                86-300 Grudziądz</t>
  </si>
  <si>
    <t>Oddział Neurologiczny i Neuroimmunologii Klinicznej</t>
  </si>
  <si>
    <t>237</t>
  </si>
  <si>
    <t>ul. Dr Ludwika Rydygiera 15/17                 86-300 Grudziądz</t>
  </si>
  <si>
    <t>Oddział Intensywnego Nadzoru Kardiologicznego, Kardiologii Inwazyjnej</t>
  </si>
  <si>
    <t>176</t>
  </si>
  <si>
    <t>4106</t>
  </si>
  <si>
    <t xml:space="preserve">53, 07 </t>
  </si>
  <si>
    <t>ul. Dr Ludwika Rydygiera 15/17              86-300 Grudziądz</t>
  </si>
  <si>
    <t>ul. Dr Ludwika Rydygiera 15/17               86-300 Grudziądz</t>
  </si>
  <si>
    <t>Oddział Psychiatryczny I,II</t>
  </si>
  <si>
    <t>247 (I) 248 (II)</t>
  </si>
  <si>
    <t xml:space="preserve">45, 45 </t>
  </si>
  <si>
    <t>30, 93</t>
  </si>
  <si>
    <t>Oddział Psychiatryczny Dzieci i Młodzieży</t>
  </si>
  <si>
    <t>169</t>
  </si>
  <si>
    <t>4701</t>
  </si>
  <si>
    <t>66, 108</t>
  </si>
  <si>
    <t>m. Włocławek</t>
  </si>
  <si>
    <t>Wojewódzki Szpital Specjalistyczny we Włocławku</t>
  </si>
  <si>
    <t>ul. Wieniecka 49, 87-800 Włocławek</t>
  </si>
  <si>
    <t>155388</t>
  </si>
  <si>
    <t>ul. Wieniecka 49                 87-800 Włocławek</t>
  </si>
  <si>
    <t>22, 83</t>
  </si>
  <si>
    <t>ul. Wieniecka 49           87-800 Włocławek</t>
  </si>
  <si>
    <t>53, 83 07</t>
  </si>
  <si>
    <t>Kujawsko - Pomorskie Centrum Pulmonologii w Bydgoszczy</t>
  </si>
  <si>
    <t>ul. Seminaryjna 1                   85-326 Bydgoszcz</t>
  </si>
  <si>
    <t>2240</t>
  </si>
  <si>
    <t>ul. Seminaryjna 1                  85-326 Bydgoszcz</t>
  </si>
  <si>
    <t>Wojewódzki Szpital Dziecięcy im. J. Brudzińskiego</t>
  </si>
  <si>
    <t>ul. Jana Karola Chodkiewicza 44</t>
  </si>
  <si>
    <t>2215</t>
  </si>
  <si>
    <t>4901</t>
  </si>
  <si>
    <t>Szpital Uniwersytecki Nr 1 im. dr A. Jurasza w Bydgoszczy</t>
  </si>
  <si>
    <t>ul. Marii Skłodowskiej - Curie 9, 85-094 Bydgoszcz</t>
  </si>
  <si>
    <t>18588</t>
  </si>
  <si>
    <t>ul. Marii Skłodowskiej - Curie 10</t>
  </si>
  <si>
    <t>Klinika Neurologii</t>
  </si>
  <si>
    <t>22, 83, 84, 85, 98</t>
  </si>
  <si>
    <t>ul. Marii Skłodowskiej - Curie 11</t>
  </si>
  <si>
    <t>Klinika Kardiologii</t>
  </si>
  <si>
    <t xml:space="preserve">53, 07, 54,37, 53, 83,85, 91 </t>
  </si>
  <si>
    <t>ul. Marii Skłodowskiej - Curie 12</t>
  </si>
  <si>
    <t>Klinika Psychiatrii, Oddział Zaburzeń Lękowych i Afektywnych</t>
  </si>
  <si>
    <t>162,173,        161</t>
  </si>
  <si>
    <t>4700, 4700, 4704</t>
  </si>
  <si>
    <t>29,11,31</t>
  </si>
  <si>
    <t>ul. Marii Skłodowskiej - Curie 13</t>
  </si>
  <si>
    <t>Oddział Leczenia Uzależnień</t>
  </si>
  <si>
    <t>159</t>
  </si>
  <si>
    <t>4740</t>
  </si>
  <si>
    <t>30, 66, 93, 108</t>
  </si>
  <si>
    <t>ul. Marii Skłodowskiej - Curie 15</t>
  </si>
  <si>
    <t>Psychiatryczna Izba Przyjęć</t>
  </si>
  <si>
    <t>160</t>
  </si>
  <si>
    <t>30, 66, 93</t>
  </si>
  <si>
    <t>10 Wojskowy Szpital Kliniczny z Polikliniką - SP ZOZ w Bydgoszczy</t>
  </si>
  <si>
    <t>ul. Powstańców Warszawy 5, 85-681 Bydgoszcz</t>
  </si>
  <si>
    <t>18558</t>
  </si>
  <si>
    <t>ul. Powstańców Warszawy 6</t>
  </si>
  <si>
    <t>Oddział Kliniczny Neurologiczny</t>
  </si>
  <si>
    <t>ul. Powstańców Warszawy 7</t>
  </si>
  <si>
    <t>Oddział Kardiologii Inwazyjnej</t>
  </si>
  <si>
    <t>ul. Powstańców Warszawy 8</t>
  </si>
  <si>
    <t>Klinika Psychiatrii - Oddział Kliniczny Ogólnopsychiatryczny</t>
  </si>
  <si>
    <t>Samodzielny Publiczny Wielospecjalistyczny Zakład  opieki Zdrowotnej</t>
  </si>
  <si>
    <t>ul. Ks. Ryszarda Markwarta 4-6                85- 015 Bydgoszcz</t>
  </si>
  <si>
    <t>18807</t>
  </si>
  <si>
    <t>ul. Ks. Ryszarda Markwarta 4-6                 85-015 Bydgoszcz</t>
  </si>
  <si>
    <t>48</t>
  </si>
  <si>
    <t>ul. Ks. Ryszarda Markwarta 4-6               85-015 Bydgoszcz</t>
  </si>
  <si>
    <t>Oddział Neurologiczny</t>
  </si>
  <si>
    <t>49</t>
  </si>
  <si>
    <t>Szpital Uniwersytecki Nr 2 im. dr J. Biziela w Bydgoszczy</t>
  </si>
  <si>
    <t>ul. K. Ujejskiego 75, 85-168 Bydgoszcz</t>
  </si>
  <si>
    <t>ul. Kornela Ujejskiego 75                      85-168 Bydgoszcz</t>
  </si>
  <si>
    <t>Centrum Interwencyjnego Leczenia Udarów - Oddział Neurologiczny</t>
  </si>
  <si>
    <t>151</t>
  </si>
  <si>
    <t>22, 31</t>
  </si>
  <si>
    <t>50</t>
  </si>
  <si>
    <t>ul. Kornela Ujejskiego 75                  85-168 Bydgoszcz</t>
  </si>
  <si>
    <t>07, 53, 31, 46</t>
  </si>
  <si>
    <t>51</t>
  </si>
  <si>
    <t>Wojewódzki Szpital Zespolony im. L. Rydygiera w Toruniu</t>
  </si>
  <si>
    <t>ul. Świętego Józefa 53-59, 87-100 Toruń</t>
  </si>
  <si>
    <t>2403</t>
  </si>
  <si>
    <t>ul. Konstytucji 3-go Maja 42 Toruń</t>
  </si>
  <si>
    <t>210</t>
  </si>
  <si>
    <t>15, 28,97</t>
  </si>
  <si>
    <t>52</t>
  </si>
  <si>
    <t>ul. Krasińskiego 4/4a Toruń</t>
  </si>
  <si>
    <t>220</t>
  </si>
  <si>
    <t>08, 09,100</t>
  </si>
  <si>
    <t>ul. Św. Józefa 53-59 87-100 Toruń</t>
  </si>
  <si>
    <t>Oddział Kardiologii i Intensywnego Nadzoru Kardiologicznego</t>
  </si>
  <si>
    <t>53, 83, 09, 119, 125</t>
  </si>
  <si>
    <t>54</t>
  </si>
  <si>
    <t>22, 83, 94, 105, 108, 109</t>
  </si>
  <si>
    <t>55</t>
  </si>
  <si>
    <t>ul. Marii Skłodowskiej - Curie 27/29 Toruń</t>
  </si>
  <si>
    <t>Izba Przyjęć I (psychiatryczna)</t>
  </si>
  <si>
    <t>213</t>
  </si>
  <si>
    <t>30, 66</t>
  </si>
  <si>
    <t>Aleja Mickiewicza 24/26 Toruń</t>
  </si>
  <si>
    <t>Izba Przyjęć II (psychiatryczna)</t>
  </si>
  <si>
    <t>214</t>
  </si>
  <si>
    <t>57</t>
  </si>
  <si>
    <t>Oddział II Psychiatryczny Męski, Oddział III Psychiatryczny Żeński</t>
  </si>
  <si>
    <t>215 216</t>
  </si>
  <si>
    <t>40 34</t>
  </si>
  <si>
    <t xml:space="preserve">30, 93 </t>
  </si>
  <si>
    <t>58</t>
  </si>
  <si>
    <t>II Klinika Psychiatrii</t>
  </si>
  <si>
    <t>217</t>
  </si>
  <si>
    <t>59</t>
  </si>
  <si>
    <t>Kliniczny VI Psychiatrii Młodzieży</t>
  </si>
  <si>
    <t>66</t>
  </si>
  <si>
    <t>60</t>
  </si>
  <si>
    <t>Kliniczny VIII Psychiatrii Wieku Podeszłego</t>
  </si>
  <si>
    <t>219</t>
  </si>
  <si>
    <t>4712</t>
  </si>
  <si>
    <t>61</t>
  </si>
  <si>
    <t>Wojewódzki Szpital Dla  Nerwowo i Psychicznie Chorych im. dra Józefa Bednarza</t>
  </si>
  <si>
    <t>ul. Sądowa 18                                  86-100 Świecie</t>
  </si>
  <si>
    <t>2253</t>
  </si>
  <si>
    <t>ul. Sądowa 18                       86-100 Świecie</t>
  </si>
  <si>
    <t>026</t>
  </si>
  <si>
    <t>62</t>
  </si>
  <si>
    <t>ul. Sądowa 18                 86-100 Świecie</t>
  </si>
  <si>
    <t>Oddział Psychiatryczny Ogólny I, II, IIIA, IIIIB, IV, V,X,XIB</t>
  </si>
  <si>
    <t>001 002 003 004 005 006 010 022</t>
  </si>
  <si>
    <t>30 30 30 30 30 30 30 29</t>
  </si>
  <si>
    <t>63</t>
  </si>
  <si>
    <t>ul. Sądowa 18                   86-100 Świecie</t>
  </si>
  <si>
    <t>Oddział Psychiatrii Sądowej o wzmocnionym zabezpieczeniu</t>
  </si>
  <si>
    <t>4732</t>
  </si>
  <si>
    <t>ul. Sądowa 18                           86-100 Świecie</t>
  </si>
  <si>
    <t>Oddział Psychiatrii Sądowej o podstawowym  zabezpieczeniu IX A, IX B</t>
  </si>
  <si>
    <t>039 040</t>
  </si>
  <si>
    <t>4730</t>
  </si>
  <si>
    <t>30 30</t>
  </si>
  <si>
    <t>65</t>
  </si>
  <si>
    <t>ul. Sądowa 18                        86-100 Świecie</t>
  </si>
  <si>
    <t>Oddział Terapii Uzależnień od Alkoholu</t>
  </si>
  <si>
    <t>4744</t>
  </si>
  <si>
    <t>Oddział Detoksykacyjny XIA</t>
  </si>
  <si>
    <t>4742</t>
  </si>
  <si>
    <t>69</t>
  </si>
  <si>
    <t>67</t>
  </si>
  <si>
    <t>ul. Sądowa 18                     86-100 Świecie</t>
  </si>
  <si>
    <t xml:space="preserve">Oddział Detoksykacyjny </t>
  </si>
  <si>
    <t>4748</t>
  </si>
  <si>
    <t>68</t>
  </si>
  <si>
    <t>Oddział Psychiatryczny dla Dzieci i Młodzieży</t>
  </si>
  <si>
    <t>1) Zgodnie z rozporządzeniem Ministra Zdrowia z dnia 29 września 2011 r. w sprawie szczegółowego zakresu danych objętych wpisem do rejestru podmiotów wykonujących działalność leczniczą oraz szczegółowego trybu postępowania w sprawach dokonywania wpisów, zmian w rejestrze oraz wykreśleń z tego rejestru.
2) Zgodnie z rozporządzeniem Ministra Zdrowia z dnia 17 maja 2012 r. w sprawie systemu resortowych kodów identyfikacyjnych oraz szczegółowego sposobu ich nadawania.</t>
  </si>
  <si>
    <t xml:space="preserve">TABELA nr 9 – Liczba przyjęć pacjentów w szpitalnym oddziale ratunkowym w roku 2019 </t>
  </si>
  <si>
    <t>Szpitalny oddział ratunkowy</t>
  </si>
  <si>
    <t>Stan nagłego zagrożenia zdrowotnego</t>
  </si>
  <si>
    <t>Inne</t>
  </si>
  <si>
    <t>Liczba zgonów w szpitalnym oddziale ratunkowym</t>
  </si>
  <si>
    <t>Liczba pacjentów przekazanych przez zespoły ratownictwa medycznego</t>
  </si>
  <si>
    <t xml:space="preserve">w tym pacjenci urazowi: </t>
  </si>
  <si>
    <t>4c</t>
  </si>
  <si>
    <t>4d</t>
  </si>
  <si>
    <t>&gt;18 lat</t>
  </si>
  <si>
    <r>
      <t xml:space="preserve">Rejon operacyjny </t>
    </r>
    <r>
      <rPr>
        <vertAlign val="superscript"/>
        <sz val="12"/>
        <rFont val="Arial"/>
        <family val="2"/>
        <charset val="238"/>
      </rPr>
      <t>3)</t>
    </r>
    <r>
      <rPr>
        <sz val="12"/>
        <rFont val="Arial"/>
        <family val="2"/>
        <charset val="238"/>
      </rPr>
      <t xml:space="preserve"> nr: 04/02  z dyspozytornią medyczną w Bydgoszczy, DM02- 02 </t>
    </r>
  </si>
  <si>
    <t>Szpital Wielospecjalistyczny im. dr. L. Błażka w Inowrocławiu, ul. Poznańska 97, 88-100 Inowrocław</t>
  </si>
  <si>
    <t>świecki</t>
  </si>
  <si>
    <t>Nowy Szpital Sp. z o.o.                   ul. Wojska Polskiego 126                   86-100 Świecie</t>
  </si>
  <si>
    <t>236</t>
  </si>
  <si>
    <t>3812</t>
  </si>
  <si>
    <t>Szpital Uniwerytecki  Nr 1              im. dr. A. Jurasza, ul. Marii Skłodowskiej-Curie 9, 85-094 Bydgoszcz</t>
  </si>
  <si>
    <t>10 Wojskowy Szpital Kliniczny z Polikliniką SP ZOZ, ul. Powstańców Warszawy 5, 85-681 Bydgoszcz</t>
  </si>
  <si>
    <t>Szpital Uniwerytecki  Nr 2  im. dr Jana Biziela, ul. Ujejskiego 75,85-168 Bydgoszcz</t>
  </si>
  <si>
    <t>Żniński</t>
  </si>
  <si>
    <t>Pałuckie Centrum Zdrowia Sp. z o.o. ul. Szpitalna 30 88-400 Żnin</t>
  </si>
  <si>
    <t>razem za rejon nr 04/01</t>
  </si>
  <si>
    <r>
      <t xml:space="preserve">Rejon operacyjny </t>
    </r>
    <r>
      <rPr>
        <vertAlign val="superscript"/>
        <sz val="12"/>
        <rFont val="Arial"/>
        <family val="2"/>
        <charset val="238"/>
      </rPr>
      <t>3)</t>
    </r>
    <r>
      <rPr>
        <sz val="12"/>
        <rFont val="Arial"/>
        <family val="2"/>
        <charset val="238"/>
      </rPr>
      <t xml:space="preserve"> nr: 04/01  z dyspozytornią medyczną w Toruniu, DM02- 01 </t>
    </r>
  </si>
  <si>
    <t>Toruń</t>
  </si>
  <si>
    <t xml:space="preserve">Wojewódzki Szpital Zespolony im. L.Rydygiera w Toruniu, ul. Św. Józefa 53-59, 87-100 Toruń </t>
  </si>
  <si>
    <t>Miasto               Grudziądz</t>
  </si>
  <si>
    <t>Regionalny Szpital Specjalistyczny im. dr Wł. Biegańskiego w Grudziądzu                                       ul. Rydygiera 15/17                                               86-300 Grudziądz</t>
  </si>
  <si>
    <t>Miasto Włocławek</t>
  </si>
  <si>
    <t>Wojewódzki Szpital Specjalistyczny we Włocławku, ul. Wieniecka 49, 87-800 Włocławek</t>
  </si>
  <si>
    <t>brodnicki</t>
  </si>
  <si>
    <t>Zespół Opieki Zdrowotnej w Brodnicy, ul. Wiejska 9, 87-300 Brodnica</t>
  </si>
  <si>
    <t>razem za rejon nr 04/02</t>
  </si>
  <si>
    <t>23 781</t>
  </si>
  <si>
    <t>112 817</t>
  </si>
  <si>
    <t>11 298</t>
  </si>
  <si>
    <t>35 951</t>
  </si>
  <si>
    <t>30 418</t>
  </si>
  <si>
    <t>263</t>
  </si>
  <si>
    <t>1 534</t>
  </si>
  <si>
    <t>30 809</t>
  </si>
  <si>
    <t>Razem za województwo</t>
  </si>
  <si>
    <t>46 464</t>
  </si>
  <si>
    <t>230 887</t>
  </si>
  <si>
    <t>24 774</t>
  </si>
  <si>
    <t>84 601</t>
  </si>
  <si>
    <t>2 802</t>
  </si>
  <si>
    <t>70 968</t>
  </si>
  <si>
    <t>457</t>
  </si>
  <si>
    <t>3 439</t>
  </si>
  <si>
    <t>58 280</t>
  </si>
  <si>
    <t>TABELA nr 10 – Liczba przyjęć pacjentów w izbie przyjęć szpitala w roku 2019</t>
  </si>
  <si>
    <t>Izba przyjęć szpitala</t>
  </si>
  <si>
    <t>Nazwa i adres szpitala</t>
  </si>
  <si>
    <t>Liczba zgonów w izbie przyjęć</t>
  </si>
  <si>
    <t>Liczba pacjentów przekazanych przez ZRM</t>
  </si>
  <si>
    <t xml:space="preserve"> w tym pacjenci urazowi</t>
  </si>
  <si>
    <t>4e</t>
  </si>
  <si>
    <t>NOVUM-MED Sp. z o.o.              ul. Mickiewicza 26,                       89-410 Więcbork</t>
  </si>
  <si>
    <t>Wielospecjalistyczni Szpital Miejski im. dr E. Warmińskiego SP ZOZ w 85-826 Bydgoszcz ul. Szpitalna 19</t>
  </si>
  <si>
    <t>województwo                             kuj.-pom.</t>
  </si>
  <si>
    <t>Wojewódzki Szpital dla Nerwowo i Psychicznie Chorych im. Dr Józefa Bednarza w Świeciu n. Wisł, ul. Sadowa 18, 86-100 Świecie n. Wisłą</t>
  </si>
  <si>
    <t>Wojewódzki Szpital Dziecięcy im. J. Brudzińskiego, ul. Chodkiewicza 44, 85-667 Bydgoszcz</t>
  </si>
  <si>
    <t>nakielski</t>
  </si>
  <si>
    <t>Nowy Szpital w Nakle i Szubinie 89-100 Nakło/Not. ul. Mickiewicza 7</t>
  </si>
  <si>
    <t>Nowy Szpital w Nakle i Szubinie 89-200 Szubin ul. Ogrodowa 9</t>
  </si>
  <si>
    <t>mogileński</t>
  </si>
  <si>
    <t>Samodzielny Publiczny Zakład Opieki Zdrowotnej w Mogilnie, ul. Kościuszki 10, 88-300 Mogilno</t>
  </si>
  <si>
    <t>Samodzielny Publiczny Zakład Opieki Zdrowotnej w Mogilnie, Szpital im. Chałbińskiego w Strzelnie, ul. Powstańców Wielkopolskich 5, 88-320 Strzelno</t>
  </si>
  <si>
    <t>Kujawsko-Pomorskie Centrum Pulmonologii ul. Seminaryjna 1     85-326 Bydgoszcz</t>
  </si>
  <si>
    <t>bydgoski</t>
  </si>
  <si>
    <t>Wojewódzki Szpital Obserwacyjno - Zakaźny 
im. Tadeusza Browicza</t>
  </si>
  <si>
    <t>SP WZOZ MSWiA w Bydgoszczy ul. Markwarta 4-6</t>
  </si>
  <si>
    <t>tucholski</t>
  </si>
  <si>
    <t>Szpital Tucholski sp. z o.o., 89-500 Tuchola, ul. Nowodworskiego 14-18</t>
  </si>
  <si>
    <t>toruński</t>
  </si>
  <si>
    <t>Szpital Powiatowy Sp. Z o.o., ul. Szewska 23, 87-140 Chełmża</t>
  </si>
  <si>
    <t>aleksandrowski</t>
  </si>
  <si>
    <t xml:space="preserve">Powiatowy Szpital w Aleksandrowie Kujawskim Sp. z.. o. o. , ul. Słowackiego 18,                         87-700 Aleksandrów Kuj. </t>
  </si>
  <si>
    <t>Szpital Powiatowy sp. z o.o. Golub-Dobrzyń, ul. dr J. G. Koppa 1E, 87-400 Golub-Dobrzyń</t>
  </si>
  <si>
    <t>5 435</t>
  </si>
  <si>
    <t>366</t>
  </si>
  <si>
    <t>181</t>
  </si>
  <si>
    <t>1 879</t>
  </si>
  <si>
    <t>rypiński</t>
  </si>
  <si>
    <t>Samodzielny Publiczny Zakład Opieki Zdrowotnej w Rypinie, ul. 3 Maja 2,  87-500 Rypin</t>
  </si>
  <si>
    <t>397</t>
  </si>
  <si>
    <t>4 938</t>
  </si>
  <si>
    <t>624</t>
  </si>
  <si>
    <t>1 155</t>
  </si>
  <si>
    <t>3 775</t>
  </si>
  <si>
    <t>grudziądzki</t>
  </si>
  <si>
    <t>Samodzielny Publiczny Zakład Opieki Zdrowotnej im. Macieja z Miechowa w Łasinie, ul. Radzyńska 4, 86-320 Łasin</t>
  </si>
  <si>
    <t>wąbrzeski</t>
  </si>
  <si>
    <t>Nowy Szpital Wąbrzeźno, ul. Wolności 27, 87-200 Wąbrzeźno</t>
  </si>
  <si>
    <t>2 066</t>
  </si>
  <si>
    <t>300</t>
  </si>
  <si>
    <t>1 706</t>
  </si>
  <si>
    <t>Wojewódzkinm Szpital Zespolonyb im. L. Rydygieran w Toruniu, Szpital Specjalistyczny dla Dzieci i Dorosłych, ul. Konstytucji 3 Maja 42, 87-100 Toruń</t>
  </si>
  <si>
    <t>Wojewódzkinm Szpital Zespolonyb im. L. Rydygieran w Toruniu, Szpital Psychiatryczny, ul. M. Skłodowskiej-Curie 27/29, 87-100 Torun</t>
  </si>
  <si>
    <t>Wojewódzkinm Szpital Zespolonyb im. L. Rydygieran w Toruniu, Szpital Obserwacyjno-Zakaźny, ul. Krasińskiego 4/4a, 87-100 Torun</t>
  </si>
  <si>
    <t>Specjalistyczny Spital Mieski im. M. Kopernika w Toruniu
ul. Batorego 17/19
87-100 Toruń</t>
  </si>
  <si>
    <t>chełmiński</t>
  </si>
  <si>
    <t>SP ZOZ Chełmno ul.Plac Rydygiera 1; 86-200 Chełmno</t>
  </si>
  <si>
    <t>lipnowski</t>
  </si>
  <si>
    <t>Szpital Lipno Sp. z o. o., ul. Nieszawska 6, 87-600 Lipno</t>
  </si>
  <si>
    <t>radziejowski</t>
  </si>
  <si>
    <t>Samodzielny Publiczny Zakład Opieki Zdrowotnej w Radziejowie, ul. Szpitalna 3, 88-200 Radziejów</t>
  </si>
  <si>
    <t>TABELA nr 11 – Centra urazowe - dane za rok 2019</t>
  </si>
  <si>
    <t>Podmiot leczniczy, w którego strukturach działa centrum urazowe</t>
  </si>
  <si>
    <t>Liczba pacjentów zakwalifikowanych jako pacjent urazowy przez</t>
  </si>
  <si>
    <t>Średni czas pobytu pacjenta uraowego w centrum urazowym
(dni)</t>
  </si>
  <si>
    <t>Maksymalny czas pobytu pacjenta w centrum urazowym
(dni)</t>
  </si>
  <si>
    <t>Liczba zgonów pacjentów urazowych</t>
  </si>
  <si>
    <t>kierownika zespołu ratownictwa medycznego</t>
  </si>
  <si>
    <t>kierownika zespołu urazowego</t>
  </si>
  <si>
    <t>Szpital Uniwersytecki Nr 1
im.dr. A. Jurasza</t>
  </si>
  <si>
    <t>ul. M. Skłodowskiej
Curie 9
85 - 094 Bydgopszcz</t>
  </si>
  <si>
    <t>200</t>
  </si>
  <si>
    <t>89</t>
  </si>
  <si>
    <t>TABELA nr 12 – Centra urazowe dla dzieci - dane za rok …</t>
  </si>
  <si>
    <t>Liczba pacjentów zakwalifikowanych jako pacjent urazowy dziecięcy przez</t>
  </si>
  <si>
    <t>Średni czas pobytu pacjenta uraowego w centrum urazowym dla dzieci
(dni)</t>
  </si>
  <si>
    <t>Maksymalny czas pobytu pacjenta urazowego dziecięcego w centrum urazowym dla dzieci
(dni)</t>
  </si>
  <si>
    <t>Liczba zgonów pacjentów urazowych dziecięcych</t>
  </si>
  <si>
    <t>Nie dotyczy</t>
  </si>
  <si>
    <t>Tabela nr 13 - Stanowiska dyspozytorów medycznych - dane za rok 2019</t>
  </si>
  <si>
    <r>
      <t xml:space="preserve">Kod dyspozytorni medycznej </t>
    </r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</t>
    </r>
  </si>
  <si>
    <t>okres, w jakim funkcjonowała wskazana liczba stanowisk dyspozytorów medycznych w danej lokalizacji w ciągu roku</t>
  </si>
  <si>
    <t>Liczba stanowisk dyspozytorów
medycznych w danej lokalizacji</t>
  </si>
  <si>
    <t>Liczba dyspozytorów medycznych wykonujących zadania w danej lokalizacji</t>
  </si>
  <si>
    <t>ab</t>
  </si>
  <si>
    <t>od dd-mm</t>
  </si>
  <si>
    <t>liczba dyspozytorów medycznych posiadających wykształcenie wymagane dla  pielęgniarki systemu lub ratownika medycznego</t>
  </si>
  <si>
    <t>liczba dyspozytorów medycznych, o których mowa w art. 58 ust. 3 ustawy z dnia 8 września 2006 r. o Państwowym Ratownictwie Medycznym (Dz. U. z 2017 r. poz. 2195, z późn. zm.)</t>
  </si>
  <si>
    <t xml:space="preserve">DM02-01 Toruń </t>
  </si>
  <si>
    <t>01-01</t>
  </si>
  <si>
    <t>12-31</t>
  </si>
  <si>
    <t>DM02-02 Bydgoszcz</t>
  </si>
  <si>
    <t>1) Kody nadawane zgodnie z procedurami tworzonymi i wprowadzanymi do stosowania przez ministra właściwego do spraw zdrowia.</t>
  </si>
  <si>
    <t>Tabela nr 14 -Liczba połączeń i czas obsługi zgłoszeń w dyspozytorni medycznej DM02 - 02 i  DM02 - 01- dane za 2019 r.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</si>
  <si>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</si>
  <si>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</si>
  <si>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</si>
  <si>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</si>
  <si>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</si>
  <si>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</si>
  <si>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</si>
  <si>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</si>
  <si>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</si>
  <si>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</si>
  <si>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</si>
  <si>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</si>
  <si>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</si>
  <si>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</si>
  <si>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</si>
  <si>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</si>
  <si>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</si>
  <si>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</si>
  <si>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</si>
  <si>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</si>
  <si>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</si>
  <si>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</si>
  <si>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</si>
  <si>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 xml:space="preserve">TABELA nr 15 — Liczba osób wykonujacych zawód medyczny w jednostkach systemu Państwowe Ratownictwo Medyczne za rok 2019 </t>
  </si>
  <si>
    <t>L.p.</t>
  </si>
  <si>
    <t>Rodzaj jednostki systemu PRM</t>
  </si>
  <si>
    <t xml:space="preserve">Liczba wszystkich lekarzy </t>
  </si>
  <si>
    <t>W  tym liczba lekarzy systemu PRM</t>
  </si>
  <si>
    <t xml:space="preserve">Liczba wszystkich pielęgniarek </t>
  </si>
  <si>
    <t>W tym liczba pielęgniarek systemu PRM</t>
  </si>
  <si>
    <t>Liczba ratowników medycznych</t>
  </si>
  <si>
    <t>2d</t>
  </si>
  <si>
    <r>
      <t xml:space="preserve">Numer księgi rejestrowej podmiotu wykonującego działalność leczniczą </t>
    </r>
    <r>
      <rPr>
        <vertAlign val="superscript"/>
        <sz val="11"/>
        <rFont val="Arial"/>
        <family val="2"/>
        <charset val="238"/>
      </rPr>
      <t>1)</t>
    </r>
  </si>
  <si>
    <r>
      <t>Kod TERYT lokalizacji jednostki z opisem</t>
    </r>
    <r>
      <rPr>
        <vertAlign val="superscript"/>
        <sz val="11"/>
        <rFont val="Arial"/>
        <family val="2"/>
        <charset val="238"/>
      </rPr>
      <t>2)</t>
    </r>
  </si>
  <si>
    <t>87-800 Włocławek, ul. Wieniecka 49</t>
  </si>
  <si>
    <t>464011</t>
  </si>
  <si>
    <t>SOR</t>
  </si>
  <si>
    <t>ZRM</t>
  </si>
  <si>
    <t>LZRM</t>
  </si>
  <si>
    <t>Regionalny Szpital Specjalistyczny Grudziądzu</t>
  </si>
  <si>
    <t>ul. Rydygiera 15/17, 86-300 Grudziądz</t>
  </si>
  <si>
    <t xml:space="preserve">462011    </t>
  </si>
  <si>
    <t>2388</t>
  </si>
  <si>
    <t>402011</t>
  </si>
  <si>
    <t xml:space="preserve"> Wojewódzki Szpital Zespolony im. L. Rydygiera w Toruniu</t>
  </si>
  <si>
    <t>ul. Św. Józefa 53-59, 87-100 Toruń</t>
  </si>
  <si>
    <t>463011</t>
  </si>
  <si>
    <t xml:space="preserve">Szpital Powiatowy Sp. z o.o. </t>
  </si>
  <si>
    <t>87-140 Chełmża ul.Szweska23</t>
  </si>
  <si>
    <t>415011</t>
  </si>
  <si>
    <t xml:space="preserve">   Szpital Powiatowy Sp. z o.o. Golub-Dobrzyń</t>
  </si>
  <si>
    <t>Golub-Dobrzyń ul. dr J. G. Koppa 1E</t>
  </si>
  <si>
    <t>271</t>
  </si>
  <si>
    <t>ul. Nieszawska 6, 87-600 Lipno</t>
  </si>
  <si>
    <t xml:space="preserve">408011 </t>
  </si>
  <si>
    <t>Samodzielny Publiczny Zakład Opieki Zdrowotnej w Rypinie</t>
  </si>
  <si>
    <t>ul. 3 Maja 2            87-500 Rypin</t>
  </si>
  <si>
    <t>412011</t>
  </si>
  <si>
    <t>NZOZ Nowy Szpital  Sp. z o. o .Wąbrzeźno</t>
  </si>
  <si>
    <t>ul. Wolności 27, 87-200 Wąbrzeźno</t>
  </si>
  <si>
    <t>417011</t>
  </si>
  <si>
    <t xml:space="preserve"> ul. Plac Rydygiera 1                   86-200 Chełmno</t>
  </si>
  <si>
    <t xml:space="preserve"> 404011</t>
  </si>
  <si>
    <t>Zespół podstawowy ZOZ</t>
  </si>
  <si>
    <t>88-200 Radziejów, ul. Szpitalna 3</t>
  </si>
  <si>
    <t>411011</t>
  </si>
  <si>
    <t xml:space="preserve">Powiatowy Szpital w Aleksandrowie Kuj. Sp. z o.o. </t>
  </si>
  <si>
    <t xml:space="preserve">ul. Słowackiego 18, 87-700 Aleksandrów Kuj. </t>
  </si>
  <si>
    <t>401011</t>
  </si>
  <si>
    <t>Pałuckie Centrum Zdrowia Sp. z o.o. w Żninie</t>
  </si>
  <si>
    <t>ul. Szpitalna 30
88-400 Żnin</t>
  </si>
  <si>
    <t>2917</t>
  </si>
  <si>
    <t>419064</t>
  </si>
  <si>
    <t>Szpital Uniwersytecki Nr1
im. dr. A. Jurasza</t>
  </si>
  <si>
    <t>ul. M. Skłodowskiej 
Curie 9
85 - 094 Bydgoszcz</t>
  </si>
  <si>
    <t>461011</t>
  </si>
  <si>
    <t>Szpital Uniwersytecki nr 2 im. J. Bieziela w Bydgoszczy</t>
  </si>
  <si>
    <t>Ujejskiego 75 85-168 Bydgoszcz</t>
  </si>
  <si>
    <t>10 Wojskowy Szpital Kliniczny z Polikliniką SP ZOZ</t>
  </si>
  <si>
    <t xml:space="preserve">Nowy Szpital Sp. z o.o. </t>
  </si>
  <si>
    <t>ul. Wojska Polskiego 126           86-100 Świecie</t>
  </si>
  <si>
    <t>414094</t>
  </si>
  <si>
    <t xml:space="preserve">Szpital Wielospecjalistyczny
im. dr. Ludwika Błażka w Inowrocławiu </t>
  </si>
  <si>
    <t>ul. Poznańska 97,
88-100 Inowrocław</t>
  </si>
  <si>
    <t xml:space="preserve">0407011 </t>
  </si>
  <si>
    <t xml:space="preserve">ul. Adama Mickiewicza 7,    89-100 Nakło nad Notecią </t>
  </si>
  <si>
    <t>20427</t>
  </si>
  <si>
    <t>410034</t>
  </si>
  <si>
    <t>Samodzielny Publiczny Zakład opieki zdrowotnej w Mogilnie</t>
  </si>
  <si>
    <t>ul. Kościuszki 10, 88-300 Mogilno</t>
  </si>
  <si>
    <t>409034</t>
  </si>
  <si>
    <t xml:space="preserve">    86-010  Koronowo            ul. Dworcowa 55</t>
  </si>
  <si>
    <t>2241</t>
  </si>
  <si>
    <t xml:space="preserve">Wojewódzka Stacja Pogotowia Ratunkowego </t>
  </si>
  <si>
    <t xml:space="preserve">ul. Ks. Markwarta 7
85-015 Bydgoszcz </t>
  </si>
  <si>
    <t>Szpital Tucholski sp. z o.o.</t>
  </si>
  <si>
    <t>89-500 Tuchola, ul. Nowodworskiego 14-18</t>
  </si>
  <si>
    <t>416064</t>
  </si>
  <si>
    <t xml:space="preserve">NOVUM-MED Sp. z o.o. </t>
  </si>
  <si>
    <t>89-410 Więcbork                   ul. Mickiewicza 26</t>
  </si>
  <si>
    <t>413044</t>
  </si>
  <si>
    <t>WOJEWÓDZTWO KUJAWSKO-POMORSKIE</t>
  </si>
  <si>
    <t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rejestru.
2) Zgodnie z rozporządzeniem Ministra Zdrowia z dnia 17 maja 2012 r. w sprawie systemu resortowych kodów identyfikacyjnych oraz szczegółowego sposobu ich nadawania.</t>
  </si>
  <si>
    <t xml:space="preserve">TABELA NR 16 – Rejony operacyjne i miejsca stacjonowania planowanych do uruchomienia zespołów ratownictwa medycznego w roku 2020
</t>
  </si>
  <si>
    <r>
      <t>Nr rejonu operacyjnego</t>
    </r>
    <r>
      <rPr>
        <vertAlign val="superscript"/>
        <sz val="10"/>
        <rFont val="Times New Roman"/>
        <family val="1"/>
        <charset val="238"/>
      </rPr>
      <t>1)</t>
    </r>
  </si>
  <si>
    <r>
      <t>Nazwa i opis rejonu operacyjnego</t>
    </r>
    <r>
      <rPr>
        <vertAlign val="superscript"/>
        <sz val="10"/>
        <rFont val="Times New Roman"/>
        <family val="1"/>
        <charset val="238"/>
      </rPr>
      <t>2)</t>
    </r>
  </si>
  <si>
    <r>
      <t xml:space="preserve">Kod dyspozytorni medycznej </t>
    </r>
    <r>
      <rPr>
        <vertAlign val="superscript"/>
        <sz val="10"/>
        <rFont val="Times New Roman"/>
        <family val="1"/>
        <charset val="238"/>
      </rPr>
      <t xml:space="preserve">3) </t>
    </r>
  </si>
  <si>
    <t>Liczba zespołów ratownictwa medycznego w danym rejonie operacyjnym</t>
  </si>
  <si>
    <r>
      <t xml:space="preserve">Obszar działania zespołu ratownictwa medycznego </t>
    </r>
    <r>
      <rPr>
        <vertAlign val="superscript"/>
        <sz val="10"/>
        <rFont val="Times New Roman"/>
        <family val="1"/>
        <charset val="238"/>
      </rPr>
      <t>4)</t>
    </r>
  </si>
  <si>
    <r>
      <t xml:space="preserve">Miejsce stacjonowania zespołu ratownictwa medycznego </t>
    </r>
    <r>
      <rPr>
        <vertAlign val="superscript"/>
        <sz val="10"/>
        <rFont val="Times New Roman"/>
        <family val="1"/>
        <charset val="238"/>
      </rPr>
      <t>5)</t>
    </r>
  </si>
  <si>
    <t>Liczba dni w roku pozostawania w gotowości zespołu ratownictwa medyczngo</t>
  </si>
  <si>
    <r>
      <t xml:space="preserve">Dni tygodnia pozostawania w gotowości zespołu ratownictwa medycznego </t>
    </r>
    <r>
      <rPr>
        <vertAlign val="superscript"/>
        <sz val="10"/>
        <rFont val="Times New Roman"/>
        <family val="1"/>
        <charset val="238"/>
      </rPr>
      <t>6)</t>
    </r>
  </si>
  <si>
    <t xml:space="preserve">Planowany termin uruchomienia ZRM </t>
  </si>
  <si>
    <t>10a</t>
  </si>
  <si>
    <t>10b</t>
  </si>
  <si>
    <t>od               dd-mm</t>
  </si>
  <si>
    <t xml:space="preserve">do                 dd-mm
</t>
  </si>
  <si>
    <t>Razem</t>
  </si>
  <si>
    <t>TABELA nr 17 – Szpitalne oddziały ratunkowe planowane do uruchomienia – stan na dzień 01.01.2020 r.</t>
  </si>
  <si>
    <t>Jednostka organizacyjna podmiotu
leczniczego, w którego strukturach
planuje się utworzyć szpitalny oddział
ratunkowy</t>
  </si>
  <si>
    <t>Planowany termin uruchomienia SOR</t>
  </si>
  <si>
    <r>
      <t xml:space="preserve">Kod TERYT z opisem </t>
    </r>
    <r>
      <rPr>
        <vertAlign val="superscript"/>
        <sz val="10"/>
        <rFont val="Arial"/>
        <family val="2"/>
        <charset val="238"/>
      </rPr>
      <t>1)</t>
    </r>
  </si>
  <si>
    <t>Lądowisko całodobowe</t>
  </si>
  <si>
    <t>Lądowisko nieprzystosowane do startów i lądowań w nocy</t>
  </si>
  <si>
    <t>Powiat: lipnowski</t>
  </si>
  <si>
    <t xml:space="preserve">Szpital Lipno Sp. z o. o., </t>
  </si>
  <si>
    <t>2020 r.</t>
  </si>
  <si>
    <t>Powiat: miasto Toruń</t>
  </si>
  <si>
    <t>Specjalistyczny Szpital Miejski im. M. Kopernika</t>
  </si>
  <si>
    <t>ul. Batorego 17-19               87-100 Torun</t>
  </si>
  <si>
    <t>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</si>
</sst>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15]General"/>
    <numFmt numFmtId="165" formatCode="[$-415]0"/>
    <numFmt numFmtId="166" formatCode="h:mm:ss;@"/>
    <numFmt numFmtId="167" formatCode="[$-F400]h:mm:ss\ AM/PM"/>
    <numFmt numFmtId="168" formatCode="[$-415]hh&quot;:&quot;mm&quot;:&quot;ss"/>
    <numFmt numFmtId="169" formatCode="[$-409]hh:mm:ss"/>
    <numFmt numFmtId="170" formatCode="[hh]:mm:ss"/>
  </numFmts>
  <fonts count="7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vertAlign val="superscript"/>
      <sz val="8"/>
      <color rgb="FFFF000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7"/>
      <color theme="1"/>
      <name val="Arial"/>
      <family val="2"/>
      <charset val="238"/>
    </font>
    <font>
      <b/>
      <u/>
      <sz val="7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sans-serif"/>
      <charset val="238"/>
    </font>
    <font>
      <b/>
      <vertAlign val="superscript"/>
      <sz val="9"/>
      <name val="Arial"/>
      <family val="2"/>
      <charset val="238"/>
    </font>
    <font>
      <sz val="9"/>
      <color indexed="6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 CE"/>
      <charset val="238"/>
    </font>
    <font>
      <vertAlign val="superscript"/>
      <sz val="11"/>
      <name val="Arial"/>
      <family val="2"/>
      <charset val="238"/>
    </font>
    <font>
      <sz val="8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vertAlign val="superscript"/>
      <sz val="12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</fonts>
  <fills count="1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rgb="FFCCCCFF"/>
        <bgColor indexed="26"/>
      </patternFill>
    </fill>
    <fill>
      <patternFill patternType="solid">
        <fgColor rgb="FFCCCCFF"/>
        <bgColor indexed="41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45"/>
      </patternFill>
    </fill>
    <fill>
      <patternFill patternType="solid">
        <fgColor rgb="FFFFC000"/>
        <bgColor indexed="13"/>
      </patternFill>
    </fill>
    <fill>
      <patternFill patternType="solid">
        <fgColor rgb="FFCCCCFF"/>
        <bgColor indexed="23"/>
      </patternFill>
    </fill>
    <fill>
      <patternFill patternType="solid">
        <fgColor indexed="29"/>
        <bgColor indexed="45"/>
      </patternFill>
    </fill>
    <fill>
      <patternFill patternType="solid">
        <fgColor indexed="50"/>
        <bgColor indexed="51"/>
      </patternFill>
    </fill>
    <fill>
      <patternFill patternType="solid">
        <fgColor theme="9" tint="0.79998168889431442"/>
        <bgColor indexed="45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47"/>
      </patternFill>
    </fill>
    <fill>
      <patternFill patternType="solid">
        <fgColor theme="9" tint="0.39997558519241921"/>
        <bgColor indexed="45"/>
      </patternFill>
    </fill>
    <fill>
      <patternFill patternType="solid">
        <fgColor theme="9" tint="0.39997558519241921"/>
        <bgColor indexed="27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9" tint="0.79998168889431442"/>
        <bgColor indexed="13"/>
      </patternFill>
    </fill>
    <fill>
      <patternFill patternType="solid">
        <fgColor theme="9" tint="0.79998168889431442"/>
        <bgColor indexed="41"/>
      </patternFill>
    </fill>
    <fill>
      <patternFill patternType="solid">
        <fgColor theme="6" tint="0.59999389629810485"/>
        <bgColor indexed="21"/>
      </patternFill>
    </fill>
    <fill>
      <patternFill patternType="solid">
        <fgColor theme="0" tint="-0.14999847407452621"/>
        <bgColor indexed="41"/>
      </patternFill>
    </fill>
    <fill>
      <patternFill patternType="solid">
        <fgColor indexed="47"/>
        <bgColor indexed="55"/>
      </patternFill>
    </fill>
    <fill>
      <patternFill patternType="solid">
        <fgColor rgb="FF92D050"/>
        <bgColor indexed="41"/>
      </patternFill>
    </fill>
    <fill>
      <patternFill patternType="solid">
        <fgColor theme="9" tint="0.39997558519241921"/>
        <bgColor indexed="55"/>
      </patternFill>
    </fill>
    <fill>
      <patternFill patternType="solid">
        <fgColor theme="9" tint="0.79998168889431442"/>
        <bgColor indexed="46"/>
      </patternFill>
    </fill>
    <fill>
      <patternFill patternType="solid">
        <fgColor indexed="42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21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9" tint="0.79998168889431442"/>
        <bgColor indexed="21"/>
      </patternFill>
    </fill>
    <fill>
      <patternFill patternType="solid">
        <fgColor rgb="FF92D050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theme="6"/>
        <bgColor indexed="49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59999389629810485"/>
        <bgColor indexed="41"/>
      </patternFill>
    </fill>
    <fill>
      <patternFill patternType="solid">
        <fgColor rgb="FF92D050"/>
        <bgColor indexed="49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21"/>
      </patternFill>
    </fill>
    <fill>
      <patternFill patternType="solid">
        <fgColor theme="9" tint="0.79998168889431442"/>
        <bgColor indexed="55"/>
      </patternFill>
    </fill>
    <fill>
      <patternFill patternType="solid">
        <fgColor theme="9" tint="0.59999389629810485"/>
        <bgColor indexed="55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21"/>
      </patternFill>
    </fill>
    <fill>
      <patternFill patternType="solid">
        <fgColor indexed="31"/>
        <bgColor indexed="55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55"/>
      </patternFill>
    </fill>
    <fill>
      <patternFill patternType="solid">
        <fgColor theme="5" tint="0.59999389629810485"/>
        <bgColor indexed="55"/>
      </patternFill>
    </fill>
    <fill>
      <patternFill patternType="solid">
        <fgColor theme="7" tint="0.79998168889431442"/>
        <bgColor indexed="55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4.9989318521683403E-2"/>
        <b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41"/>
      </patternFill>
    </fill>
    <fill>
      <patternFill patternType="solid">
        <fgColor rgb="FF99CCFF"/>
        <bgColor indexed="41"/>
      </patternFill>
    </fill>
    <fill>
      <patternFill patternType="solid">
        <fgColor rgb="FF99CCFF"/>
        <bgColor indexed="55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theme="7" tint="0.59999389629810485"/>
        <bgColor indexed="24"/>
      </patternFill>
    </fill>
    <fill>
      <patternFill patternType="solid">
        <fgColor theme="9" tint="0.59999389629810485"/>
        <bgColor indexed="13"/>
      </patternFill>
    </fill>
    <fill>
      <patternFill patternType="solid">
        <fgColor theme="7" tint="0.59999389629810485"/>
        <bgColor indexed="51"/>
      </patternFill>
    </fill>
    <fill>
      <patternFill patternType="solid">
        <fgColor theme="7" tint="0.59999389629810485"/>
        <bgColor indexed="29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7" tint="0.59999389629810485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indexed="49"/>
        <bgColor indexed="40"/>
      </patternFill>
    </fill>
    <fill>
      <patternFill patternType="solid">
        <fgColor indexed="17"/>
        <bgColor indexed="58"/>
      </patternFill>
    </fill>
    <fill>
      <patternFill patternType="solid">
        <fgColor indexed="42"/>
        <bgColor indexed="27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theme="9" tint="0.59999389629810485"/>
        <bgColor indexed="58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4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9" tint="0.59999389629810485"/>
        <bgColor indexed="11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7" tint="0.79998168889431442"/>
        <bgColor indexed="11"/>
      </patternFill>
    </fill>
    <fill>
      <patternFill patternType="solid">
        <fgColor theme="7" tint="0.79998168889431442"/>
        <bgColor indexed="35"/>
      </patternFill>
    </fill>
    <fill>
      <patternFill patternType="solid">
        <fgColor theme="7" tint="0.79998168889431442"/>
        <bgColor indexed="22"/>
      </patternFill>
    </fill>
    <fill>
      <patternFill patternType="solid">
        <fgColor theme="9" tint="0.39997558519241921"/>
        <bgColor indexed="11"/>
      </patternFill>
    </fill>
    <fill>
      <patternFill patternType="solid">
        <fgColor theme="9" tint="0.39997558519241921"/>
        <bgColor indexed="35"/>
      </patternFill>
    </fill>
    <fill>
      <patternFill patternType="solid">
        <fgColor theme="8" tint="0.59999389629810485"/>
        <bgColor indexed="22"/>
      </patternFill>
    </fill>
    <fill>
      <patternFill patternType="solid">
        <fgColor theme="8" tint="0.59999389629810485"/>
        <bgColor indexed="35"/>
      </patternFill>
    </fill>
    <fill>
      <patternFill patternType="solid">
        <fgColor rgb="FFFFFF00"/>
        <bgColor indexed="11"/>
      </patternFill>
    </fill>
    <fill>
      <patternFill patternType="solid">
        <fgColor rgb="FFFFFF00"/>
        <bgColor indexed="35"/>
      </patternFill>
    </fill>
    <fill>
      <patternFill patternType="solid">
        <fgColor theme="9" tint="0.79998168889431442"/>
        <bgColor indexed="49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8">
    <xf numFmtId="0" fontId="0" fillId="0" borderId="0"/>
    <xf numFmtId="0" fontId="3" fillId="0" borderId="0" applyNumberFormat="0" applyFill="0" applyBorder="0" applyAlignment="0" applyProtection="0"/>
    <xf numFmtId="0" fontId="30" fillId="0" borderId="0"/>
    <xf numFmtId="164" fontId="40" fillId="0" borderId="0"/>
    <xf numFmtId="0" fontId="30" fillId="0" borderId="0"/>
    <xf numFmtId="0" fontId="53" fillId="0" borderId="0"/>
    <xf numFmtId="164" fontId="40" fillId="0" borderId="0"/>
    <xf numFmtId="0" fontId="30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6" fillId="0" borderId="0"/>
    <xf numFmtId="0" fontId="30" fillId="0" borderId="0"/>
  </cellStyleXfs>
  <cellXfs count="1057">
    <xf numFmtId="0" fontId="0" fillId="0" borderId="0" xfId="0"/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1" fontId="15" fillId="8" borderId="5" xfId="0" applyNumberFormat="1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left" vertical="center" wrapText="1"/>
    </xf>
    <xf numFmtId="49" fontId="15" fillId="10" borderId="5" xfId="0" applyNumberFormat="1" applyFont="1" applyFill="1" applyBorder="1" applyAlignment="1">
      <alignment horizontal="center" vertical="center" wrapText="1"/>
    </xf>
    <xf numFmtId="49" fontId="15" fillId="7" borderId="5" xfId="0" applyNumberFormat="1" applyFont="1" applyFill="1" applyBorder="1" applyAlignment="1">
      <alignment horizontal="center" vertical="center" wrapText="1"/>
    </xf>
    <xf numFmtId="49" fontId="15" fillId="11" borderId="5" xfId="0" applyNumberFormat="1" applyFont="1" applyFill="1" applyBorder="1" applyAlignment="1">
      <alignment horizontal="center" vertical="center" wrapText="1"/>
    </xf>
    <xf numFmtId="49" fontId="15" fillId="12" borderId="20" xfId="0" applyNumberFormat="1" applyFont="1" applyFill="1" applyBorder="1" applyAlignment="1">
      <alignment horizontal="center" vertical="center" wrapText="1"/>
    </xf>
    <xf numFmtId="49" fontId="15" fillId="13" borderId="21" xfId="0" applyNumberFormat="1" applyFont="1" applyFill="1" applyBorder="1" applyAlignment="1">
      <alignment horizontal="center" vertical="center" wrapText="1"/>
    </xf>
    <xf numFmtId="49" fontId="15" fillId="2" borderId="21" xfId="0" applyNumberFormat="1" applyFont="1" applyFill="1" applyBorder="1" applyAlignment="1">
      <alignment horizontal="center" vertical="center" wrapText="1"/>
    </xf>
    <xf numFmtId="1" fontId="15" fillId="8" borderId="14" xfId="0" applyNumberFormat="1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left" vertical="center" wrapText="1"/>
    </xf>
    <xf numFmtId="49" fontId="15" fillId="10" borderId="14" xfId="0" applyNumberFormat="1" applyFont="1" applyFill="1" applyBorder="1" applyAlignment="1">
      <alignment horizontal="center" vertical="center" wrapText="1"/>
    </xf>
    <xf numFmtId="49" fontId="15" fillId="7" borderId="14" xfId="0" applyNumberFormat="1" applyFont="1" applyFill="1" applyBorder="1" applyAlignment="1">
      <alignment horizontal="center" vertical="center" wrapText="1"/>
    </xf>
    <xf numFmtId="49" fontId="15" fillId="11" borderId="14" xfId="0" applyNumberFormat="1" applyFont="1" applyFill="1" applyBorder="1" applyAlignment="1">
      <alignment horizontal="center" vertical="center" wrapText="1"/>
    </xf>
    <xf numFmtId="49" fontId="15" fillId="12" borderId="23" xfId="0" applyNumberFormat="1" applyFont="1" applyFill="1" applyBorder="1" applyAlignment="1">
      <alignment horizontal="center" vertical="center" wrapText="1"/>
    </xf>
    <xf numFmtId="49" fontId="15" fillId="13" borderId="24" xfId="0" applyNumberFormat="1" applyFont="1" applyFill="1" applyBorder="1" applyAlignment="1">
      <alignment horizontal="center" vertical="center" wrapText="1"/>
    </xf>
    <xf numFmtId="49" fontId="15" fillId="2" borderId="24" xfId="0" applyNumberFormat="1" applyFont="1" applyFill="1" applyBorder="1" applyAlignment="1">
      <alignment horizontal="center" vertical="center" wrapText="1"/>
    </xf>
    <xf numFmtId="49" fontId="16" fillId="13" borderId="24" xfId="0" applyNumberFormat="1" applyFont="1" applyFill="1" applyBorder="1" applyAlignment="1">
      <alignment horizontal="center" vertical="center" wrapText="1"/>
    </xf>
    <xf numFmtId="49" fontId="16" fillId="2" borderId="24" xfId="0" applyNumberFormat="1" applyFont="1" applyFill="1" applyBorder="1" applyAlignment="1">
      <alignment horizontal="center" vertical="center" wrapText="1"/>
    </xf>
    <xf numFmtId="49" fontId="17" fillId="13" borderId="24" xfId="0" applyNumberFormat="1" applyFont="1" applyFill="1" applyBorder="1" applyAlignment="1">
      <alignment horizontal="center" vertical="center" wrapText="1"/>
    </xf>
    <xf numFmtId="1" fontId="11" fillId="8" borderId="14" xfId="0" applyNumberFormat="1" applyFont="1" applyFill="1" applyBorder="1" applyAlignment="1">
      <alignment horizontal="center" vertical="center" wrapText="1"/>
    </xf>
    <xf numFmtId="49" fontId="11" fillId="9" borderId="14" xfId="0" applyNumberFormat="1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vertical="center" wrapText="1"/>
    </xf>
    <xf numFmtId="49" fontId="11" fillId="10" borderId="14" xfId="0" applyNumberFormat="1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49" fontId="11" fillId="11" borderId="14" xfId="0" applyNumberFormat="1" applyFont="1" applyFill="1" applyBorder="1" applyAlignment="1">
      <alignment horizontal="center" vertical="center" wrapText="1"/>
    </xf>
    <xf numFmtId="49" fontId="15" fillId="12" borderId="24" xfId="0" applyNumberFormat="1" applyFont="1" applyFill="1" applyBorder="1" applyAlignment="1">
      <alignment horizontal="center" vertical="center" wrapText="1"/>
    </xf>
    <xf numFmtId="49" fontId="11" fillId="7" borderId="14" xfId="0" applyNumberFormat="1" applyFont="1" applyFill="1" applyBorder="1" applyAlignment="1">
      <alignment horizontal="center" vertical="center" wrapText="1"/>
    </xf>
    <xf numFmtId="49" fontId="11" fillId="8" borderId="14" xfId="0" applyNumberFormat="1" applyFont="1" applyFill="1" applyBorder="1" applyAlignment="1">
      <alignment horizontal="center" vertical="center" wrapText="1"/>
    </xf>
    <xf numFmtId="49" fontId="15" fillId="12" borderId="14" xfId="0" applyNumberFormat="1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vertical="center" wrapText="1"/>
    </xf>
    <xf numFmtId="0" fontId="15" fillId="8" borderId="14" xfId="0" applyFont="1" applyFill="1" applyBorder="1" applyAlignment="1">
      <alignment horizontal="left" vertical="center" wrapText="1"/>
    </xf>
    <xf numFmtId="0" fontId="15" fillId="12" borderId="14" xfId="0" applyFont="1" applyFill="1" applyBorder="1" applyAlignment="1">
      <alignment horizontal="center" vertical="center" wrapText="1"/>
    </xf>
    <xf numFmtId="49" fontId="15" fillId="8" borderId="14" xfId="0" applyNumberFormat="1" applyFont="1" applyFill="1" applyBorder="1" applyAlignment="1">
      <alignment horizontal="center" vertical="center" wrapText="1"/>
    </xf>
    <xf numFmtId="49" fontId="15" fillId="9" borderId="14" xfId="0" applyNumberFormat="1" applyFont="1" applyFill="1" applyBorder="1" applyAlignment="1">
      <alignment horizontal="center" vertical="center" wrapText="1"/>
    </xf>
    <xf numFmtId="49" fontId="15" fillId="13" borderId="31" xfId="0" applyNumberFormat="1" applyFont="1" applyFill="1" applyBorder="1" applyAlignment="1">
      <alignment horizontal="center" vertical="center" wrapText="1"/>
    </xf>
    <xf numFmtId="49" fontId="15" fillId="2" borderId="31" xfId="0" applyNumberFormat="1" applyFont="1" applyFill="1" applyBorder="1" applyAlignment="1">
      <alignment horizontal="center" vertical="center" wrapText="1"/>
    </xf>
    <xf numFmtId="49" fontId="11" fillId="9" borderId="5" xfId="0" applyNumberFormat="1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left" vertical="center" wrapText="1"/>
    </xf>
    <xf numFmtId="49" fontId="11" fillId="10" borderId="5" xfId="0" applyNumberFormat="1" applyFont="1" applyFill="1" applyBorder="1" applyAlignment="1">
      <alignment horizontal="center" vertical="center" wrapText="1"/>
    </xf>
    <xf numFmtId="49" fontId="11" fillId="7" borderId="32" xfId="0" applyNumberFormat="1" applyFont="1" applyFill="1" applyBorder="1" applyAlignment="1">
      <alignment horizontal="center" vertical="center" wrapText="1"/>
    </xf>
    <xf numFmtId="49" fontId="11" fillId="11" borderId="5" xfId="0" applyNumberFormat="1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1" fontId="15" fillId="8" borderId="8" xfId="0" applyNumberFormat="1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left" vertical="center" wrapText="1"/>
    </xf>
    <xf numFmtId="0" fontId="15" fillId="8" borderId="11" xfId="0" applyFont="1" applyFill="1" applyBorder="1" applyAlignment="1">
      <alignment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left" vertical="center" wrapText="1"/>
    </xf>
    <xf numFmtId="0" fontId="15" fillId="12" borderId="25" xfId="0" applyFont="1" applyFill="1" applyBorder="1" applyAlignment="1">
      <alignment horizontal="center" vertical="center" wrapText="1"/>
    </xf>
    <xf numFmtId="49" fontId="11" fillId="7" borderId="11" xfId="0" applyNumberFormat="1" applyFont="1" applyFill="1" applyBorder="1" applyAlignment="1">
      <alignment horizontal="center" vertical="center" wrapText="1"/>
    </xf>
    <xf numFmtId="1" fontId="15" fillId="8" borderId="33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center" vertical="center" wrapText="1"/>
    </xf>
    <xf numFmtId="49" fontId="11" fillId="10" borderId="11" xfId="0" applyNumberFormat="1" applyFont="1" applyFill="1" applyBorder="1" applyAlignment="1">
      <alignment horizontal="center" vertical="center" wrapText="1"/>
    </xf>
    <xf numFmtId="49" fontId="11" fillId="11" borderId="11" xfId="0" applyNumberFormat="1" applyFont="1" applyFill="1" applyBorder="1" applyAlignment="1">
      <alignment horizontal="center" vertical="center" wrapText="1"/>
    </xf>
    <xf numFmtId="1" fontId="11" fillId="8" borderId="8" xfId="0" applyNumberFormat="1" applyFont="1" applyFill="1" applyBorder="1" applyAlignment="1">
      <alignment horizontal="center" vertical="center" wrapText="1"/>
    </xf>
    <xf numFmtId="49" fontId="15" fillId="8" borderId="14" xfId="0" applyNumberFormat="1" applyFont="1" applyFill="1" applyBorder="1" applyAlignment="1">
      <alignment horizontal="left" vertical="center" wrapText="1"/>
    </xf>
    <xf numFmtId="49" fontId="9" fillId="5" borderId="34" xfId="0" applyNumberFormat="1" applyFont="1" applyFill="1" applyBorder="1" applyAlignment="1">
      <alignment horizontal="center" vertical="top" wrapText="1"/>
    </xf>
    <xf numFmtId="0" fontId="9" fillId="7" borderId="35" xfId="0" applyFont="1" applyFill="1" applyBorder="1" applyAlignment="1">
      <alignment horizontal="center" vertical="top" wrapText="1"/>
    </xf>
    <xf numFmtId="0" fontId="15" fillId="12" borderId="37" xfId="0" applyFont="1" applyFill="1" applyBorder="1" applyAlignment="1">
      <alignment horizontal="center" vertical="center" wrapText="1"/>
    </xf>
    <xf numFmtId="49" fontId="15" fillId="13" borderId="38" xfId="0" applyNumberFormat="1" applyFont="1" applyFill="1" applyBorder="1" applyAlignment="1">
      <alignment horizontal="center" vertical="center" wrapText="1"/>
    </xf>
    <xf numFmtId="49" fontId="15" fillId="2" borderId="38" xfId="0" applyNumberFormat="1" applyFont="1" applyFill="1" applyBorder="1" applyAlignment="1">
      <alignment horizontal="center" vertical="center" wrapText="1"/>
    </xf>
    <xf numFmtId="49" fontId="16" fillId="13" borderId="41" xfId="0" applyNumberFormat="1" applyFont="1" applyFill="1" applyBorder="1" applyAlignment="1">
      <alignment horizontal="center" vertical="center" wrapText="1"/>
    </xf>
    <xf numFmtId="49" fontId="16" fillId="2" borderId="41" xfId="0" applyNumberFormat="1" applyFont="1" applyFill="1" applyBorder="1" applyAlignment="1">
      <alignment horizontal="center" vertical="center" wrapText="1"/>
    </xf>
    <xf numFmtId="1" fontId="15" fillId="8" borderId="39" xfId="0" applyNumberFormat="1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49" fontId="15" fillId="13" borderId="30" xfId="0" applyNumberFormat="1" applyFont="1" applyFill="1" applyBorder="1" applyAlignment="1">
      <alignment horizontal="center" vertical="center" wrapText="1"/>
    </xf>
    <xf numFmtId="49" fontId="15" fillId="2" borderId="30" xfId="0" applyNumberFormat="1" applyFont="1" applyFill="1" applyBorder="1" applyAlignment="1">
      <alignment horizontal="center" vertical="center" wrapText="1"/>
    </xf>
    <xf numFmtId="1" fontId="20" fillId="14" borderId="46" xfId="0" applyNumberFormat="1" applyFont="1" applyFill="1" applyBorder="1" applyAlignment="1">
      <alignment horizontal="center" vertical="center" wrapText="1"/>
    </xf>
    <xf numFmtId="49" fontId="20" fillId="14" borderId="46" xfId="0" applyNumberFormat="1" applyFont="1" applyFill="1" applyBorder="1" applyAlignment="1">
      <alignment horizontal="center" vertical="center" wrapText="1"/>
    </xf>
    <xf numFmtId="49" fontId="24" fillId="16" borderId="49" xfId="0" applyNumberFormat="1" applyFont="1" applyFill="1" applyBorder="1" applyAlignment="1">
      <alignment horizontal="center" vertical="center" wrapText="1"/>
    </xf>
    <xf numFmtId="49" fontId="24" fillId="16" borderId="50" xfId="0" applyNumberFormat="1" applyFont="1" applyFill="1" applyBorder="1" applyAlignment="1">
      <alignment horizontal="center" vertical="center" wrapText="1"/>
    </xf>
    <xf numFmtId="49" fontId="24" fillId="16" borderId="51" xfId="0" applyNumberFormat="1" applyFont="1" applyFill="1" applyBorder="1" applyAlignment="1">
      <alignment horizontal="center" vertical="center" wrapText="1"/>
    </xf>
    <xf numFmtId="49" fontId="24" fillId="16" borderId="53" xfId="0" applyNumberFormat="1" applyFont="1" applyFill="1" applyBorder="1" applyAlignment="1">
      <alignment horizontal="center" vertical="center" wrapText="1"/>
    </xf>
    <xf numFmtId="1" fontId="24" fillId="16" borderId="24" xfId="0" applyNumberFormat="1" applyFont="1" applyFill="1" applyBorder="1" applyAlignment="1">
      <alignment horizontal="center" vertical="center" wrapText="1"/>
    </xf>
    <xf numFmtId="49" fontId="24" fillId="16" borderId="24" xfId="0" applyNumberFormat="1" applyFont="1" applyFill="1" applyBorder="1" applyAlignment="1">
      <alignment horizontal="center" vertical="center" wrapText="1"/>
    </xf>
    <xf numFmtId="1" fontId="24" fillId="16" borderId="58" xfId="0" applyNumberFormat="1" applyFont="1" applyFill="1" applyBorder="1" applyAlignment="1">
      <alignment horizontal="center" vertical="center" wrapText="1"/>
    </xf>
    <xf numFmtId="49" fontId="24" fillId="16" borderId="59" xfId="0" applyNumberFormat="1" applyFont="1" applyFill="1" applyBorder="1" applyAlignment="1">
      <alignment horizontal="center" vertical="center" wrapText="1"/>
    </xf>
    <xf numFmtId="49" fontId="31" fillId="9" borderId="10" xfId="0" applyNumberFormat="1" applyFont="1" applyFill="1" applyBorder="1" applyAlignment="1">
      <alignment wrapText="1"/>
    </xf>
    <xf numFmtId="1" fontId="0" fillId="8" borderId="14" xfId="0" applyNumberFormat="1" applyFill="1" applyBorder="1" applyAlignment="1">
      <alignment horizontal="center" vertical="center" wrapText="1"/>
    </xf>
    <xf numFmtId="49" fontId="0" fillId="8" borderId="14" xfId="0" applyNumberFormat="1" applyFill="1" applyBorder="1" applyAlignment="1">
      <alignment horizontal="center" vertical="center" wrapText="1"/>
    </xf>
    <xf numFmtId="16" fontId="0" fillId="8" borderId="14" xfId="0" applyNumberFormat="1" applyFill="1" applyBorder="1" applyAlignment="1">
      <alignment horizontal="center" vertical="center" wrapText="1"/>
    </xf>
    <xf numFmtId="0" fontId="36" fillId="18" borderId="14" xfId="0" applyFont="1" applyFill="1" applyBorder="1" applyAlignment="1">
      <alignment horizontal="left" vertical="center" wrapText="1"/>
    </xf>
    <xf numFmtId="49" fontId="36" fillId="18" borderId="14" xfId="0" applyNumberFormat="1" applyFont="1" applyFill="1" applyBorder="1" applyAlignment="1">
      <alignment horizontal="center" vertical="center"/>
    </xf>
    <xf numFmtId="49" fontId="38" fillId="9" borderId="12" xfId="0" applyNumberFormat="1" applyFont="1" applyFill="1" applyBorder="1" applyAlignment="1">
      <alignment vertical="top" wrapText="1"/>
    </xf>
    <xf numFmtId="49" fontId="2" fillId="8" borderId="11" xfId="0" applyNumberFormat="1" applyFont="1" applyFill="1" applyBorder="1" applyAlignment="1">
      <alignment horizontal="center" vertical="center" wrapText="1"/>
    </xf>
    <xf numFmtId="1" fontId="2" fillId="8" borderId="40" xfId="0" applyNumberFormat="1" applyFont="1" applyFill="1" applyBorder="1" applyAlignment="1">
      <alignment horizontal="center" vertical="center" wrapText="1"/>
    </xf>
    <xf numFmtId="49" fontId="2" fillId="8" borderId="61" xfId="0" applyNumberFormat="1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49" fontId="30" fillId="8" borderId="14" xfId="0" applyNumberFormat="1" applyFont="1" applyFill="1" applyBorder="1" applyAlignment="1">
      <alignment horizontal="center" vertical="center" wrapText="1"/>
    </xf>
    <xf numFmtId="1" fontId="30" fillId="8" borderId="14" xfId="0" applyNumberFormat="1" applyFont="1" applyFill="1" applyBorder="1" applyAlignment="1">
      <alignment horizontal="center" vertical="center" wrapText="1"/>
    </xf>
    <xf numFmtId="49" fontId="39" fillId="8" borderId="14" xfId="0" applyNumberFormat="1" applyFont="1" applyFill="1" applyBorder="1" applyAlignment="1">
      <alignment horizontal="center" vertical="center" wrapText="1"/>
    </xf>
    <xf numFmtId="1" fontId="30" fillId="8" borderId="8" xfId="0" applyNumberFormat="1" applyFont="1" applyFill="1" applyBorder="1" applyAlignment="1">
      <alignment horizontal="center" vertical="center" wrapText="1"/>
    </xf>
    <xf numFmtId="49" fontId="0" fillId="8" borderId="11" xfId="0" applyNumberFormat="1" applyFill="1" applyBorder="1" applyAlignment="1">
      <alignment horizontal="center" vertical="center" wrapText="1"/>
    </xf>
    <xf numFmtId="1" fontId="30" fillId="8" borderId="39" xfId="0" applyNumberFormat="1" applyFont="1" applyFill="1" applyBorder="1" applyAlignment="1">
      <alignment horizontal="center" vertical="center" wrapText="1"/>
    </xf>
    <xf numFmtId="1" fontId="0" fillId="8" borderId="11" xfId="0" applyNumberFormat="1" applyFill="1" applyBorder="1" applyAlignment="1">
      <alignment horizontal="center" vertical="center" wrapText="1"/>
    </xf>
    <xf numFmtId="1" fontId="0" fillId="8" borderId="8" xfId="0" applyNumberFormat="1" applyFill="1" applyBorder="1" applyAlignment="1">
      <alignment horizontal="center" vertical="center" wrapText="1"/>
    </xf>
    <xf numFmtId="49" fontId="38" fillId="9" borderId="4" xfId="0" applyNumberFormat="1" applyFont="1" applyFill="1" applyBorder="1" applyAlignment="1">
      <alignment vertical="top" wrapText="1"/>
    </xf>
    <xf numFmtId="1" fontId="30" fillId="5" borderId="8" xfId="0" applyNumberFormat="1" applyFont="1" applyFill="1" applyBorder="1" applyAlignment="1">
      <alignment horizontal="center" vertical="center" wrapText="1"/>
    </xf>
    <xf numFmtId="1" fontId="0" fillId="5" borderId="14" xfId="0" applyNumberFormat="1" applyFill="1" applyBorder="1" applyAlignment="1">
      <alignment horizontal="center" vertical="center" wrapText="1"/>
    </xf>
    <xf numFmtId="49" fontId="0" fillId="5" borderId="14" xfId="0" applyNumberFormat="1" applyFill="1" applyBorder="1" applyAlignment="1">
      <alignment horizontal="center" vertical="center" wrapText="1"/>
    </xf>
    <xf numFmtId="1" fontId="30" fillId="5" borderId="39" xfId="0" applyNumberFormat="1" applyFont="1" applyFill="1" applyBorder="1" applyAlignment="1">
      <alignment horizontal="center" vertical="center" wrapText="1"/>
    </xf>
    <xf numFmtId="1" fontId="0" fillId="5" borderId="11" xfId="0" applyNumberFormat="1" applyFill="1" applyBorder="1" applyAlignment="1">
      <alignment horizontal="center" vertical="center" wrapText="1"/>
    </xf>
    <xf numFmtId="49" fontId="0" fillId="5" borderId="11" xfId="0" applyNumberFormat="1" applyFill="1" applyBorder="1" applyAlignment="1">
      <alignment horizontal="center" vertical="center" wrapText="1"/>
    </xf>
    <xf numFmtId="1" fontId="0" fillId="5" borderId="8" xfId="0" applyNumberFormat="1" applyFill="1" applyBorder="1" applyAlignment="1">
      <alignment horizontal="center" vertical="center" wrapText="1"/>
    </xf>
    <xf numFmtId="49" fontId="30" fillId="18" borderId="14" xfId="0" applyNumberFormat="1" applyFont="1" applyFill="1" applyBorder="1" applyAlignment="1">
      <alignment horizontal="center" vertical="center" textRotation="90" wrapText="1"/>
    </xf>
    <xf numFmtId="49" fontId="28" fillId="18" borderId="14" xfId="0" applyNumberFormat="1" applyFont="1" applyFill="1" applyBorder="1" applyAlignment="1">
      <alignment horizontal="center" vertical="center" textRotation="90" wrapText="1"/>
    </xf>
    <xf numFmtId="49" fontId="30" fillId="18" borderId="14" xfId="0" applyNumberFormat="1" applyFont="1" applyFill="1" applyBorder="1" applyAlignment="1">
      <alignment horizontal="center" vertical="center" wrapText="1"/>
    </xf>
    <xf numFmtId="1" fontId="2" fillId="5" borderId="11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1" fontId="30" fillId="5" borderId="14" xfId="0" applyNumberFormat="1" applyFont="1" applyFill="1" applyBorder="1" applyAlignment="1">
      <alignment horizontal="center" vertical="center" wrapText="1"/>
    </xf>
    <xf numFmtId="1" fontId="36" fillId="5" borderId="14" xfId="0" applyNumberFormat="1" applyFont="1" applyFill="1" applyBorder="1" applyAlignment="1">
      <alignment horizontal="center" vertical="center" wrapText="1"/>
    </xf>
    <xf numFmtId="49" fontId="36" fillId="5" borderId="14" xfId="0" applyNumberFormat="1" applyFont="1" applyFill="1" applyBorder="1" applyAlignment="1">
      <alignment horizontal="center" vertical="center" wrapText="1"/>
    </xf>
    <xf numFmtId="49" fontId="39" fillId="5" borderId="14" xfId="0" applyNumberFormat="1" applyFont="1" applyFill="1" applyBorder="1" applyAlignment="1">
      <alignment horizontal="center" vertical="center" wrapText="1"/>
    </xf>
    <xf numFmtId="1" fontId="0" fillId="5" borderId="39" xfId="0" applyNumberFormat="1" applyFill="1" applyBorder="1" applyAlignment="1">
      <alignment horizontal="center" vertical="center" wrapText="1"/>
    </xf>
    <xf numFmtId="1" fontId="39" fillId="14" borderId="64" xfId="0" applyNumberFormat="1" applyFont="1" applyFill="1" applyBorder="1" applyAlignment="1">
      <alignment horizontal="center" vertical="center" wrapText="1"/>
    </xf>
    <xf numFmtId="49" fontId="39" fillId="14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24" fillId="19" borderId="30" xfId="0" applyNumberFormat="1" applyFont="1" applyFill="1" applyBorder="1" applyAlignment="1">
      <alignment horizontal="center" vertical="center" wrapText="1"/>
    </xf>
    <xf numFmtId="49" fontId="30" fillId="19" borderId="14" xfId="0" applyNumberFormat="1" applyFont="1" applyFill="1" applyBorder="1" applyAlignment="1">
      <alignment horizontal="center" vertical="center" wrapText="1"/>
    </xf>
    <xf numFmtId="49" fontId="30" fillId="19" borderId="14" xfId="0" applyNumberFormat="1" applyFont="1" applyFill="1" applyBorder="1" applyAlignment="1">
      <alignment horizontal="center" vertical="center" textRotation="90" wrapText="1"/>
    </xf>
    <xf numFmtId="0" fontId="30" fillId="5" borderId="14" xfId="2" applyFill="1" applyBorder="1" applyAlignment="1">
      <alignment horizontal="center" vertical="center"/>
    </xf>
    <xf numFmtId="0" fontId="30" fillId="5" borderId="14" xfId="2" applyFill="1" applyBorder="1" applyAlignment="1">
      <alignment horizontal="center" vertical="center" wrapText="1"/>
    </xf>
    <xf numFmtId="164" fontId="43" fillId="5" borderId="14" xfId="3" applyFont="1" applyFill="1" applyBorder="1" applyAlignment="1">
      <alignment horizontal="center" vertical="center"/>
    </xf>
    <xf numFmtId="164" fontId="43" fillId="5" borderId="14" xfId="3" applyFont="1" applyFill="1" applyBorder="1" applyAlignment="1">
      <alignment horizontal="center" vertical="center" wrapText="1"/>
    </xf>
    <xf numFmtId="0" fontId="30" fillId="5" borderId="14" xfId="4" applyFill="1" applyBorder="1" applyAlignment="1">
      <alignment horizontal="center" vertical="center"/>
    </xf>
    <xf numFmtId="0" fontId="30" fillId="5" borderId="14" xfId="4" applyFill="1" applyBorder="1" applyAlignment="1">
      <alignment horizontal="center" vertical="center" wrapText="1"/>
    </xf>
    <xf numFmtId="0" fontId="30" fillId="15" borderId="14" xfId="4" applyFill="1" applyBorder="1" applyAlignment="1">
      <alignment horizontal="center" vertical="center"/>
    </xf>
    <xf numFmtId="0" fontId="30" fillId="15" borderId="14" xfId="4" applyFill="1" applyBorder="1" applyAlignment="1">
      <alignment horizontal="center" vertical="center" wrapText="1"/>
    </xf>
    <xf numFmtId="0" fontId="44" fillId="15" borderId="14" xfId="2" applyFont="1" applyFill="1" applyBorder="1" applyAlignment="1">
      <alignment horizontal="center" vertical="center"/>
    </xf>
    <xf numFmtId="0" fontId="30" fillId="15" borderId="14" xfId="2" applyFill="1" applyBorder="1" applyAlignment="1">
      <alignment horizontal="center" vertical="center"/>
    </xf>
    <xf numFmtId="0" fontId="44" fillId="15" borderId="14" xfId="2" applyFont="1" applyFill="1" applyBorder="1" applyAlignment="1">
      <alignment horizontal="center" vertical="center" wrapText="1"/>
    </xf>
    <xf numFmtId="0" fontId="30" fillId="15" borderId="14" xfId="2" applyFill="1" applyBorder="1" applyAlignment="1">
      <alignment horizontal="center" vertical="center" wrapText="1"/>
    </xf>
    <xf numFmtId="0" fontId="0" fillId="15" borderId="38" xfId="2" applyFont="1" applyFill="1" applyBorder="1" applyAlignment="1">
      <alignment horizontal="center" vertical="center"/>
    </xf>
    <xf numFmtId="0" fontId="40" fillId="15" borderId="38" xfId="2" applyFont="1" applyFill="1" applyBorder="1" applyAlignment="1">
      <alignment horizontal="center" vertical="center"/>
    </xf>
    <xf numFmtId="0" fontId="0" fillId="15" borderId="38" xfId="2" applyFont="1" applyFill="1" applyBorder="1" applyAlignment="1">
      <alignment horizontal="center" vertical="center" wrapText="1"/>
    </xf>
    <xf numFmtId="0" fontId="44" fillId="15" borderId="14" xfId="1" applyFont="1" applyFill="1" applyBorder="1" applyAlignment="1">
      <alignment horizontal="center" vertical="center"/>
    </xf>
    <xf numFmtId="0" fontId="30" fillId="15" borderId="14" xfId="1" applyFont="1" applyFill="1" applyBorder="1" applyAlignment="1">
      <alignment horizontal="center" vertical="center"/>
    </xf>
    <xf numFmtId="0" fontId="44" fillId="15" borderId="14" xfId="1" applyFont="1" applyFill="1" applyBorder="1" applyAlignment="1">
      <alignment horizontal="center" vertical="center" wrapText="1"/>
    </xf>
    <xf numFmtId="0" fontId="45" fillId="20" borderId="14" xfId="2" applyFont="1" applyFill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 wrapText="1"/>
    </xf>
    <xf numFmtId="0" fontId="49" fillId="21" borderId="14" xfId="0" applyFont="1" applyFill="1" applyBorder="1" applyAlignment="1">
      <alignment horizontal="center" vertical="center" wrapText="1"/>
    </xf>
    <xf numFmtId="49" fontId="49" fillId="21" borderId="14" xfId="0" applyNumberFormat="1" applyFont="1" applyFill="1" applyBorder="1" applyAlignment="1">
      <alignment horizontal="center" vertical="center" wrapText="1"/>
    </xf>
    <xf numFmtId="0" fontId="49" fillId="23" borderId="38" xfId="0" applyFont="1" applyFill="1" applyBorder="1" applyAlignment="1">
      <alignment horizontal="center" vertical="center" wrapText="1"/>
    </xf>
    <xf numFmtId="0" fontId="49" fillId="21" borderId="38" xfId="0" applyFont="1" applyFill="1" applyBorder="1" applyAlignment="1">
      <alignment horizontal="left" vertical="center" wrapText="1"/>
    </xf>
    <xf numFmtId="0" fontId="52" fillId="21" borderId="38" xfId="0" applyFont="1" applyFill="1" applyBorder="1" applyAlignment="1">
      <alignment horizontal="center" vertical="center" wrapText="1"/>
    </xf>
    <xf numFmtId="0" fontId="49" fillId="21" borderId="38" xfId="0" applyFont="1" applyFill="1" applyBorder="1" applyAlignment="1">
      <alignment horizontal="center" vertical="center" wrapText="1"/>
    </xf>
    <xf numFmtId="1" fontId="52" fillId="24" borderId="14" xfId="0" applyNumberFormat="1" applyFont="1" applyFill="1" applyBorder="1" applyAlignment="1">
      <alignment horizontal="center" vertical="center" wrapText="1"/>
    </xf>
    <xf numFmtId="0" fontId="52" fillId="24" borderId="14" xfId="0" applyFont="1" applyFill="1" applyBorder="1" applyAlignment="1">
      <alignment horizontal="center" vertical="center" wrapText="1"/>
    </xf>
    <xf numFmtId="0" fontId="49" fillId="21" borderId="38" xfId="0" applyFont="1" applyFill="1" applyBorder="1" applyAlignment="1">
      <alignment vertical="center" wrapText="1"/>
    </xf>
    <xf numFmtId="0" fontId="52" fillId="24" borderId="14" xfId="5" applyFont="1" applyFill="1" applyBorder="1" applyAlignment="1">
      <alignment horizontal="center" vertical="center" wrapText="1"/>
    </xf>
    <xf numFmtId="0" fontId="52" fillId="24" borderId="14" xfId="0" applyFont="1" applyFill="1" applyBorder="1" applyAlignment="1">
      <alignment vertical="center" wrapText="1"/>
    </xf>
    <xf numFmtId="0" fontId="52" fillId="24" borderId="14" xfId="0" applyFont="1" applyFill="1" applyBorder="1" applyAlignment="1">
      <alignment horizontal="left" vertical="center" wrapText="1"/>
    </xf>
    <xf numFmtId="1" fontId="49" fillId="25" borderId="38" xfId="0" applyNumberFormat="1" applyFont="1" applyFill="1" applyBorder="1" applyAlignment="1">
      <alignment horizontal="center" vertical="center" wrapText="1"/>
    </xf>
    <xf numFmtId="0" fontId="49" fillId="25" borderId="38" xfId="0" applyFont="1" applyFill="1" applyBorder="1" applyAlignment="1">
      <alignment horizontal="center" vertical="center" wrapText="1"/>
    </xf>
    <xf numFmtId="49" fontId="49" fillId="26" borderId="38" xfId="0" applyNumberFormat="1" applyFont="1" applyFill="1" applyBorder="1" applyAlignment="1">
      <alignment horizontal="center" vertical="center" wrapText="1"/>
    </xf>
    <xf numFmtId="2" fontId="49" fillId="27" borderId="38" xfId="0" applyNumberFormat="1" applyFont="1" applyFill="1" applyBorder="1" applyAlignment="1">
      <alignment horizontal="left" vertical="center" wrapText="1"/>
    </xf>
    <xf numFmtId="0" fontId="49" fillId="27" borderId="38" xfId="0" applyFont="1" applyFill="1" applyBorder="1" applyAlignment="1">
      <alignment horizontal="center" vertical="center" wrapText="1"/>
    </xf>
    <xf numFmtId="0" fontId="49" fillId="28" borderId="14" xfId="0" applyFont="1" applyFill="1" applyBorder="1" applyAlignment="1">
      <alignment horizontal="center" vertical="center" wrapText="1"/>
    </xf>
    <xf numFmtId="49" fontId="49" fillId="23" borderId="38" xfId="0" applyNumberFormat="1" applyFont="1" applyFill="1" applyBorder="1" applyAlignment="1">
      <alignment vertical="center" wrapText="1"/>
    </xf>
    <xf numFmtId="49" fontId="49" fillId="21" borderId="38" xfId="0" applyNumberFormat="1" applyFont="1" applyFill="1" applyBorder="1" applyAlignment="1">
      <alignment horizontal="center" vertical="center" wrapText="1"/>
    </xf>
    <xf numFmtId="0" fontId="49" fillId="24" borderId="14" xfId="0" applyFont="1" applyFill="1" applyBorder="1" applyAlignment="1">
      <alignment horizontal="center" vertical="center" wrapText="1"/>
    </xf>
    <xf numFmtId="49" fontId="49" fillId="23" borderId="30" xfId="0" applyNumberFormat="1" applyFont="1" applyFill="1" applyBorder="1" applyAlignment="1">
      <alignment vertical="center" wrapText="1"/>
    </xf>
    <xf numFmtId="0" fontId="49" fillId="21" borderId="30" xfId="0" applyFont="1" applyFill="1" applyBorder="1" applyAlignment="1">
      <alignment vertical="center" wrapText="1"/>
    </xf>
    <xf numFmtId="49" fontId="49" fillId="21" borderId="30" xfId="0" applyNumberFormat="1" applyFont="1" applyFill="1" applyBorder="1" applyAlignment="1">
      <alignment horizontal="center" vertical="center" wrapText="1"/>
    </xf>
    <xf numFmtId="0" fontId="49" fillId="26" borderId="38" xfId="0" applyFont="1" applyFill="1" applyBorder="1" applyAlignment="1">
      <alignment horizontal="center" vertical="center" wrapText="1"/>
    </xf>
    <xf numFmtId="4" fontId="49" fillId="27" borderId="38" xfId="0" applyNumberFormat="1" applyFont="1" applyFill="1" applyBorder="1" applyAlignment="1">
      <alignment vertical="center" wrapText="1"/>
    </xf>
    <xf numFmtId="4" fontId="49" fillId="27" borderId="38" xfId="0" applyNumberFormat="1" applyFont="1" applyFill="1" applyBorder="1" applyAlignment="1">
      <alignment horizontal="center" vertical="center" wrapText="1"/>
    </xf>
    <xf numFmtId="165" fontId="52" fillId="29" borderId="38" xfId="6" applyNumberFormat="1" applyFont="1" applyFill="1" applyBorder="1" applyAlignment="1">
      <alignment horizontal="center" vertical="center" wrapText="1"/>
    </xf>
    <xf numFmtId="4" fontId="49" fillId="27" borderId="30" xfId="0" applyNumberFormat="1" applyFont="1" applyFill="1" applyBorder="1" applyAlignment="1">
      <alignment vertical="center" wrapText="1"/>
    </xf>
    <xf numFmtId="4" fontId="49" fillId="27" borderId="30" xfId="0" applyNumberFormat="1" applyFont="1" applyFill="1" applyBorder="1" applyAlignment="1">
      <alignment horizontal="center" vertical="center" wrapText="1"/>
    </xf>
    <xf numFmtId="165" fontId="52" fillId="29" borderId="30" xfId="6" applyNumberFormat="1" applyFont="1" applyFill="1" applyBorder="1" applyAlignment="1">
      <alignment horizontal="center" vertical="center" wrapText="1"/>
    </xf>
    <xf numFmtId="49" fontId="49" fillId="26" borderId="38" xfId="0" applyNumberFormat="1" applyFont="1" applyFill="1" applyBorder="1" applyAlignment="1">
      <alignment vertical="center" wrapText="1"/>
    </xf>
    <xf numFmtId="0" fontId="49" fillId="27" borderId="38" xfId="0" applyFont="1" applyFill="1" applyBorder="1" applyAlignment="1">
      <alignment horizontal="left" vertical="center" wrapText="1"/>
    </xf>
    <xf numFmtId="49" fontId="49" fillId="27" borderId="38" xfId="0" applyNumberFormat="1" applyFont="1" applyFill="1" applyBorder="1" applyAlignment="1">
      <alignment vertical="center" wrapText="1"/>
    </xf>
    <xf numFmtId="49" fontId="49" fillId="27" borderId="38" xfId="0" applyNumberFormat="1" applyFont="1" applyFill="1" applyBorder="1" applyAlignment="1">
      <alignment horizontal="center" vertical="center" wrapText="1"/>
    </xf>
    <xf numFmtId="0" fontId="49" fillId="29" borderId="38" xfId="0" applyFont="1" applyFill="1" applyBorder="1" applyAlignment="1">
      <alignment horizontal="center" vertical="center" wrapText="1"/>
    </xf>
    <xf numFmtId="49" fontId="49" fillId="26" borderId="30" xfId="0" applyNumberFormat="1" applyFont="1" applyFill="1" applyBorder="1" applyAlignment="1">
      <alignment vertical="center" wrapText="1"/>
    </xf>
    <xf numFmtId="0" fontId="49" fillId="27" borderId="30" xfId="0" applyFont="1" applyFill="1" applyBorder="1" applyAlignment="1">
      <alignment horizontal="left" vertical="center" wrapText="1"/>
    </xf>
    <xf numFmtId="49" fontId="49" fillId="27" borderId="30" xfId="0" applyNumberFormat="1" applyFont="1" applyFill="1" applyBorder="1" applyAlignment="1">
      <alignment vertical="center" wrapText="1"/>
    </xf>
    <xf numFmtId="49" fontId="49" fillId="27" borderId="30" xfId="0" applyNumberFormat="1" applyFont="1" applyFill="1" applyBorder="1" applyAlignment="1">
      <alignment horizontal="center" vertical="center" wrapText="1"/>
    </xf>
    <xf numFmtId="1" fontId="49" fillId="30" borderId="38" xfId="0" applyNumberFormat="1" applyFont="1" applyFill="1" applyBorder="1" applyAlignment="1">
      <alignment horizontal="center" vertical="center" wrapText="1"/>
    </xf>
    <xf numFmtId="1" fontId="49" fillId="28" borderId="14" xfId="0" applyNumberFormat="1" applyFont="1" applyFill="1" applyBorder="1" applyAlignment="1">
      <alignment horizontal="center" vertical="center" wrapText="1"/>
    </xf>
    <xf numFmtId="49" fontId="49" fillId="30" borderId="38" xfId="0" applyNumberFormat="1" applyFont="1" applyFill="1" applyBorder="1" applyAlignment="1">
      <alignment horizontal="center" vertical="center" wrapText="1"/>
    </xf>
    <xf numFmtId="1" fontId="49" fillId="31" borderId="38" xfId="0" applyNumberFormat="1" applyFont="1" applyFill="1" applyBorder="1" applyAlignment="1">
      <alignment horizontal="center" vertical="center" wrapText="1"/>
    </xf>
    <xf numFmtId="49" fontId="49" fillId="27" borderId="38" xfId="0" applyNumberFormat="1" applyFont="1" applyFill="1" applyBorder="1" applyAlignment="1">
      <alignment horizontal="left" vertical="center" wrapText="1"/>
    </xf>
    <xf numFmtId="1" fontId="49" fillId="32" borderId="38" xfId="0" applyNumberFormat="1" applyFont="1" applyFill="1" applyBorder="1" applyAlignment="1">
      <alignment horizontal="center" vertical="center" wrapText="1"/>
    </xf>
    <xf numFmtId="49" fontId="50" fillId="34" borderId="69" xfId="0" applyNumberFormat="1" applyFont="1" applyFill="1" applyBorder="1" applyAlignment="1">
      <alignment horizontal="center" vertical="center" wrapText="1"/>
    </xf>
    <xf numFmtId="0" fontId="50" fillId="35" borderId="38" xfId="0" applyFont="1" applyFill="1" applyBorder="1" applyAlignment="1">
      <alignment vertical="center" wrapText="1"/>
    </xf>
    <xf numFmtId="49" fontId="50" fillId="35" borderId="38" xfId="0" applyNumberFormat="1" applyFont="1" applyFill="1" applyBorder="1" applyAlignment="1">
      <alignment vertical="center" wrapText="1"/>
    </xf>
    <xf numFmtId="49" fontId="54" fillId="35" borderId="38" xfId="0" applyNumberFormat="1" applyFont="1" applyFill="1" applyBorder="1" applyAlignment="1">
      <alignment horizontal="center" vertical="center" wrapText="1"/>
    </xf>
    <xf numFmtId="0" fontId="50" fillId="2" borderId="14" xfId="5" applyFont="1" applyFill="1" applyBorder="1" applyAlignment="1">
      <alignment horizontal="center" vertical="center" wrapText="1"/>
    </xf>
    <xf numFmtId="49" fontId="54" fillId="35" borderId="30" xfId="0" applyNumberFormat="1" applyFont="1" applyFill="1" applyBorder="1" applyAlignment="1">
      <alignment horizontal="center" vertical="center" wrapText="1"/>
    </xf>
    <xf numFmtId="0" fontId="50" fillId="2" borderId="11" xfId="5" applyFont="1" applyFill="1" applyBorder="1" applyAlignment="1">
      <alignment horizontal="center" vertical="center" wrapText="1"/>
    </xf>
    <xf numFmtId="0" fontId="52" fillId="35" borderId="71" xfId="0" applyFont="1" applyFill="1" applyBorder="1" applyAlignment="1">
      <alignment vertical="center" wrapText="1"/>
    </xf>
    <xf numFmtId="49" fontId="54" fillId="35" borderId="24" xfId="0" applyNumberFormat="1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vertical="center" wrapText="1"/>
    </xf>
    <xf numFmtId="49" fontId="49" fillId="35" borderId="24" xfId="0" applyNumberFormat="1" applyFont="1" applyFill="1" applyBorder="1" applyAlignment="1">
      <alignment horizontal="center" vertical="center" wrapText="1"/>
    </xf>
    <xf numFmtId="0" fontId="52" fillId="35" borderId="38" xfId="0" applyFont="1" applyFill="1" applyBorder="1" applyAlignment="1">
      <alignment vertical="center" wrapText="1"/>
    </xf>
    <xf numFmtId="0" fontId="50" fillId="35" borderId="38" xfId="0" applyFont="1" applyFill="1" applyBorder="1" applyAlignment="1">
      <alignment horizontal="center" vertical="center" wrapText="1"/>
    </xf>
    <xf numFmtId="49" fontId="49" fillId="35" borderId="38" xfId="0" applyNumberFormat="1" applyFont="1" applyFill="1" applyBorder="1" applyAlignment="1">
      <alignment horizontal="center" vertical="center" wrapText="1"/>
    </xf>
    <xf numFmtId="0" fontId="49" fillId="35" borderId="38" xfId="0" applyFont="1" applyFill="1" applyBorder="1" applyAlignment="1">
      <alignment horizontal="center" vertical="center" wrapText="1"/>
    </xf>
    <xf numFmtId="0" fontId="50" fillId="35" borderId="70" xfId="0" applyFont="1" applyFill="1" applyBorder="1" applyAlignment="1">
      <alignment horizontal="center" vertical="center" wrapText="1"/>
    </xf>
    <xf numFmtId="0" fontId="50" fillId="35" borderId="38" xfId="0" applyFont="1" applyFill="1" applyBorder="1" applyAlignment="1">
      <alignment horizontal="left" vertical="center" wrapText="1"/>
    </xf>
    <xf numFmtId="0" fontId="50" fillId="25" borderId="38" xfId="0" applyFont="1" applyFill="1" applyBorder="1" applyAlignment="1">
      <alignment horizontal="center" vertical="center" wrapText="1"/>
    </xf>
    <xf numFmtId="49" fontId="50" fillId="25" borderId="38" xfId="0" applyNumberFormat="1" applyFont="1" applyFill="1" applyBorder="1" applyAlignment="1">
      <alignment horizontal="center" vertical="center" wrapText="1"/>
    </xf>
    <xf numFmtId="49" fontId="50" fillId="25" borderId="70" xfId="0" applyNumberFormat="1" applyFont="1" applyFill="1" applyBorder="1" applyAlignment="1">
      <alignment horizontal="center" vertical="center" wrapText="1"/>
    </xf>
    <xf numFmtId="49" fontId="50" fillId="34" borderId="69" xfId="0" applyNumberFormat="1" applyFont="1" applyFill="1" applyBorder="1" applyAlignment="1">
      <alignment vertical="center" wrapText="1"/>
    </xf>
    <xf numFmtId="0" fontId="50" fillId="36" borderId="24" xfId="7" applyFont="1" applyFill="1" applyBorder="1" applyAlignment="1">
      <alignment horizontal="left" vertical="center" wrapText="1"/>
    </xf>
    <xf numFmtId="49" fontId="50" fillId="36" borderId="71" xfId="7" applyNumberFormat="1" applyFont="1" applyFill="1" applyBorder="1" applyAlignment="1">
      <alignment horizontal="center" vertical="center" wrapText="1"/>
    </xf>
    <xf numFmtId="164" fontId="50" fillId="36" borderId="24" xfId="6" applyFont="1" applyFill="1" applyBorder="1" applyAlignment="1">
      <alignment horizontal="center" vertical="center"/>
    </xf>
    <xf numFmtId="164" fontId="50" fillId="36" borderId="70" xfId="6" applyFont="1" applyFill="1" applyBorder="1" applyAlignment="1">
      <alignment horizontal="center" vertical="center"/>
    </xf>
    <xf numFmtId="0" fontId="50" fillId="25" borderId="21" xfId="7" applyFont="1" applyFill="1" applyBorder="1" applyAlignment="1">
      <alignment horizontal="center" vertical="center" wrapText="1"/>
    </xf>
    <xf numFmtId="0" fontId="50" fillId="25" borderId="28" xfId="7" applyFont="1" applyFill="1" applyBorder="1" applyAlignment="1">
      <alignment horizontal="center" vertical="center" wrapText="1"/>
    </xf>
    <xf numFmtId="49" fontId="50" fillId="37" borderId="69" xfId="0" applyNumberFormat="1" applyFont="1" applyFill="1" applyBorder="1" applyAlignment="1">
      <alignment horizontal="center" vertical="center" wrapText="1"/>
    </xf>
    <xf numFmtId="0" fontId="50" fillId="38" borderId="24" xfId="0" applyFont="1" applyFill="1" applyBorder="1" applyAlignment="1">
      <alignment horizontal="left" vertical="center" wrapText="1"/>
    </xf>
    <xf numFmtId="49" fontId="50" fillId="38" borderId="24" xfId="0" applyNumberFormat="1" applyFont="1" applyFill="1" applyBorder="1" applyAlignment="1">
      <alignment horizontal="center" vertical="center" wrapText="1"/>
    </xf>
    <xf numFmtId="0" fontId="50" fillId="39" borderId="24" xfId="0" applyFont="1" applyFill="1" applyBorder="1" applyAlignment="1">
      <alignment horizontal="center" vertical="center" wrapText="1"/>
    </xf>
    <xf numFmtId="0" fontId="50" fillId="39" borderId="70" xfId="0" applyFont="1" applyFill="1" applyBorder="1" applyAlignment="1">
      <alignment horizontal="center" vertical="center" wrapText="1"/>
    </xf>
    <xf numFmtId="49" fontId="49" fillId="19" borderId="69" xfId="0" applyNumberFormat="1" applyFont="1" applyFill="1" applyBorder="1" applyAlignment="1">
      <alignment horizontal="center" vertical="center" wrapText="1"/>
    </xf>
    <xf numFmtId="0" fontId="50" fillId="19" borderId="24" xfId="0" applyFont="1" applyFill="1" applyBorder="1" applyAlignment="1">
      <alignment horizontal="left" vertical="center" wrapText="1"/>
    </xf>
    <xf numFmtId="49" fontId="50" fillId="19" borderId="24" xfId="0" applyNumberFormat="1" applyFont="1" applyFill="1" applyBorder="1" applyAlignment="1">
      <alignment horizontal="center" vertical="center" wrapText="1"/>
    </xf>
    <xf numFmtId="0" fontId="50" fillId="19" borderId="24" xfId="0" applyFont="1" applyFill="1" applyBorder="1" applyAlignment="1">
      <alignment horizontal="center" vertical="center" wrapText="1"/>
    </xf>
    <xf numFmtId="0" fontId="50" fillId="19" borderId="70" xfId="0" applyFont="1" applyFill="1" applyBorder="1" applyAlignment="1">
      <alignment horizontal="center" vertical="center" wrapText="1"/>
    </xf>
    <xf numFmtId="0" fontId="50" fillId="25" borderId="21" xfId="0" applyFont="1" applyFill="1" applyBorder="1" applyAlignment="1">
      <alignment horizontal="center" vertical="center" wrapText="1"/>
    </xf>
    <xf numFmtId="0" fontId="50" fillId="25" borderId="28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left" vertical="center" wrapText="1"/>
    </xf>
    <xf numFmtId="49" fontId="50" fillId="35" borderId="24" xfId="0" applyNumberFormat="1" applyFont="1" applyFill="1" applyBorder="1" applyAlignment="1">
      <alignment horizontal="center" vertical="center" wrapText="1"/>
    </xf>
    <xf numFmtId="0" fontId="49" fillId="25" borderId="30" xfId="0" applyFont="1" applyFill="1" applyBorder="1" applyAlignment="1">
      <alignment horizontal="center" vertical="center" wrapText="1"/>
    </xf>
    <xf numFmtId="0" fontId="49" fillId="25" borderId="26" xfId="0" applyFont="1" applyFill="1" applyBorder="1" applyAlignment="1">
      <alignment horizontal="center" vertical="center" wrapText="1"/>
    </xf>
    <xf numFmtId="0" fontId="50" fillId="40" borderId="14" xfId="0" applyFont="1" applyFill="1" applyBorder="1" applyAlignment="1">
      <alignment horizontal="center" vertical="center" wrapText="1"/>
    </xf>
    <xf numFmtId="0" fontId="50" fillId="35" borderId="75" xfId="0" applyFont="1" applyFill="1" applyBorder="1" applyAlignment="1">
      <alignment horizontal="left" vertical="center" wrapText="1"/>
    </xf>
    <xf numFmtId="0" fontId="50" fillId="35" borderId="75" xfId="0" applyFont="1" applyFill="1" applyBorder="1" applyAlignment="1">
      <alignment vertical="center" wrapText="1"/>
    </xf>
    <xf numFmtId="0" fontId="49" fillId="40" borderId="14" xfId="0" applyFont="1" applyFill="1" applyBorder="1" applyAlignment="1">
      <alignment horizontal="center" vertical="center" wrapText="1"/>
    </xf>
    <xf numFmtId="49" fontId="50" fillId="34" borderId="76" xfId="0" applyNumberFormat="1" applyFont="1" applyFill="1" applyBorder="1" applyAlignment="1">
      <alignment horizontal="center" vertical="center" wrapText="1"/>
    </xf>
    <xf numFmtId="49" fontId="50" fillId="35" borderId="75" xfId="0" applyNumberFormat="1" applyFont="1" applyFill="1" applyBorder="1" applyAlignment="1">
      <alignment horizontal="center" vertical="center" wrapText="1"/>
    </xf>
    <xf numFmtId="0" fontId="50" fillId="35" borderId="75" xfId="0" applyFont="1" applyFill="1" applyBorder="1" applyAlignment="1">
      <alignment horizontal="center" vertical="center" wrapText="1"/>
    </xf>
    <xf numFmtId="0" fontId="50" fillId="35" borderId="77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5" borderId="30" xfId="0" applyFont="1" applyFill="1" applyBorder="1" applyAlignment="1">
      <alignment horizontal="center" vertical="center" wrapText="1"/>
    </xf>
    <xf numFmtId="3" fontId="50" fillId="25" borderId="30" xfId="0" applyNumberFormat="1" applyFont="1" applyFill="1" applyBorder="1" applyAlignment="1">
      <alignment horizontal="center" vertical="center" wrapText="1"/>
    </xf>
    <xf numFmtId="3" fontId="50" fillId="25" borderId="26" xfId="0" applyNumberFormat="1" applyFont="1" applyFill="1" applyBorder="1" applyAlignment="1">
      <alignment horizontal="center" vertical="center" wrapText="1"/>
    </xf>
    <xf numFmtId="49" fontId="50" fillId="2" borderId="76" xfId="0" applyNumberFormat="1" applyFont="1" applyFill="1" applyBorder="1" applyAlignment="1">
      <alignment horizontal="center" vertical="center" wrapText="1"/>
    </xf>
    <xf numFmtId="0" fontId="50" fillId="2" borderId="75" xfId="0" applyFont="1" applyFill="1" applyBorder="1" applyAlignment="1">
      <alignment horizontal="left" vertical="center" wrapText="1"/>
    </xf>
    <xf numFmtId="0" fontId="50" fillId="2" borderId="75" xfId="4" applyFont="1" applyFill="1" applyBorder="1" applyAlignment="1">
      <alignment horizontal="left" vertical="center" wrapText="1"/>
    </xf>
    <xf numFmtId="49" fontId="50" fillId="2" borderId="75" xfId="0" applyNumberFormat="1" applyFont="1" applyFill="1" applyBorder="1" applyAlignment="1">
      <alignment horizontal="center" vertical="center" wrapText="1"/>
    </xf>
    <xf numFmtId="0" fontId="50" fillId="2" borderId="75" xfId="0" applyFont="1" applyFill="1" applyBorder="1" applyAlignment="1">
      <alignment horizontal="center" vertical="center" wrapText="1"/>
    </xf>
    <xf numFmtId="0" fontId="50" fillId="2" borderId="77" xfId="0" applyFont="1" applyFill="1" applyBorder="1" applyAlignment="1">
      <alignment horizontal="center" vertical="center" wrapText="1"/>
    </xf>
    <xf numFmtId="49" fontId="50" fillId="2" borderId="23" xfId="0" applyNumberFormat="1" applyFont="1" applyFill="1" applyBorder="1" applyAlignment="1">
      <alignment horizontal="center" vertical="center" wrapText="1"/>
    </xf>
    <xf numFmtId="0" fontId="50" fillId="2" borderId="30" xfId="0" applyFont="1" applyFill="1" applyBorder="1" applyAlignment="1">
      <alignment horizontal="left" vertical="center" wrapText="1"/>
    </xf>
    <xf numFmtId="0" fontId="50" fillId="2" borderId="30" xfId="4" applyFont="1" applyFill="1" applyBorder="1" applyAlignment="1">
      <alignment horizontal="left" vertical="center" wrapText="1"/>
    </xf>
    <xf numFmtId="49" fontId="50" fillId="2" borderId="30" xfId="0" applyNumberFormat="1" applyFont="1" applyFill="1" applyBorder="1" applyAlignment="1">
      <alignment horizontal="center" vertical="center" wrapText="1"/>
    </xf>
    <xf numFmtId="0" fontId="50" fillId="2" borderId="24" xfId="0" applyFont="1" applyFill="1" applyBorder="1" applyAlignment="1">
      <alignment horizontal="center" vertical="center" wrapText="1"/>
    </xf>
    <xf numFmtId="0" fontId="50" fillId="2" borderId="70" xfId="0" applyFont="1" applyFill="1" applyBorder="1" applyAlignment="1">
      <alignment horizontal="center" vertical="center" wrapText="1"/>
    </xf>
    <xf numFmtId="49" fontId="50" fillId="25" borderId="24" xfId="0" applyNumberFormat="1" applyFont="1" applyFill="1" applyBorder="1" applyAlignment="1">
      <alignment horizontal="center" vertical="center" wrapText="1"/>
    </xf>
    <xf numFmtId="0" fontId="50" fillId="35" borderId="24" xfId="4" applyFont="1" applyFill="1" applyBorder="1" applyAlignment="1">
      <alignment horizontal="left" vertical="center" wrapText="1"/>
    </xf>
    <xf numFmtId="49" fontId="50" fillId="34" borderId="23" xfId="0" applyNumberFormat="1" applyFont="1" applyFill="1" applyBorder="1" applyAlignment="1">
      <alignment horizontal="center" vertical="center" wrapText="1"/>
    </xf>
    <xf numFmtId="0" fontId="50" fillId="35" borderId="30" xfId="0" applyFont="1" applyFill="1" applyBorder="1" applyAlignment="1">
      <alignment horizontal="left" vertical="center" wrapText="1"/>
    </xf>
    <xf numFmtId="0" fontId="50" fillId="35" borderId="30" xfId="4" applyFont="1" applyFill="1" applyBorder="1" applyAlignment="1">
      <alignment horizontal="left" vertical="center" wrapText="1"/>
    </xf>
    <xf numFmtId="49" fontId="50" fillId="35" borderId="30" xfId="0" applyNumberFormat="1" applyFont="1" applyFill="1" applyBorder="1" applyAlignment="1">
      <alignment horizontal="center" vertical="center" wrapText="1"/>
    </xf>
    <xf numFmtId="1" fontId="50" fillId="2" borderId="14" xfId="0" applyNumberFormat="1" applyFont="1" applyFill="1" applyBorder="1" applyAlignment="1">
      <alignment horizontal="center" vertical="center" wrapText="1"/>
    </xf>
    <xf numFmtId="49" fontId="50" fillId="34" borderId="58" xfId="0" applyNumberFormat="1" applyFont="1" applyFill="1" applyBorder="1" applyAlignment="1">
      <alignment horizontal="center" vertical="center" wrapText="1"/>
    </xf>
    <xf numFmtId="0" fontId="50" fillId="35" borderId="59" xfId="0" applyFont="1" applyFill="1" applyBorder="1" applyAlignment="1">
      <alignment horizontal="left" vertical="center" wrapText="1"/>
    </xf>
    <xf numFmtId="49" fontId="50" fillId="35" borderId="59" xfId="0" applyNumberFormat="1" applyFont="1" applyFill="1" applyBorder="1" applyAlignment="1">
      <alignment horizontal="center" vertical="center" wrapText="1"/>
    </xf>
    <xf numFmtId="49" fontId="50" fillId="25" borderId="75" xfId="0" applyNumberFormat="1" applyFont="1" applyFill="1" applyBorder="1" applyAlignment="1">
      <alignment horizontal="center" vertical="center" wrapText="1"/>
    </xf>
    <xf numFmtId="49" fontId="50" fillId="25" borderId="77" xfId="0" applyNumberFormat="1" applyFont="1" applyFill="1" applyBorder="1" applyAlignment="1">
      <alignment horizontal="center" vertical="center" wrapText="1"/>
    </xf>
    <xf numFmtId="49" fontId="50" fillId="30" borderId="24" xfId="0" applyNumberFormat="1" applyFont="1" applyFill="1" applyBorder="1" applyAlignment="1">
      <alignment horizontal="center" vertical="center" wrapText="1"/>
    </xf>
    <xf numFmtId="49" fontId="50" fillId="30" borderId="70" xfId="0" applyNumberFormat="1" applyFont="1" applyFill="1" applyBorder="1" applyAlignment="1">
      <alignment horizontal="center" vertical="center" wrapText="1"/>
    </xf>
    <xf numFmtId="49" fontId="50" fillId="35" borderId="78" xfId="0" applyNumberFormat="1" applyFont="1" applyFill="1" applyBorder="1" applyAlignment="1">
      <alignment horizontal="center" vertical="center" wrapText="1"/>
    </xf>
    <xf numFmtId="49" fontId="50" fillId="41" borderId="69" xfId="0" applyNumberFormat="1" applyFont="1" applyFill="1" applyBorder="1" applyAlignment="1">
      <alignment horizontal="center" vertical="center" wrapText="1"/>
    </xf>
    <xf numFmtId="0" fontId="50" fillId="41" borderId="24" xfId="0" applyFont="1" applyFill="1" applyBorder="1" applyAlignment="1">
      <alignment horizontal="left" vertical="center" wrapText="1"/>
    </xf>
    <xf numFmtId="49" fontId="50" fillId="41" borderId="24" xfId="0" applyNumberFormat="1" applyFont="1" applyFill="1" applyBorder="1" applyAlignment="1">
      <alignment horizontal="left" vertical="center" wrapText="1"/>
    </xf>
    <xf numFmtId="49" fontId="50" fillId="41" borderId="24" xfId="0" applyNumberFormat="1" applyFont="1" applyFill="1" applyBorder="1" applyAlignment="1">
      <alignment horizontal="center" vertical="center" wrapText="1"/>
    </xf>
    <xf numFmtId="0" fontId="50" fillId="41" borderId="24" xfId="0" applyFont="1" applyFill="1" applyBorder="1" applyAlignment="1">
      <alignment horizontal="center" vertical="center" wrapText="1"/>
    </xf>
    <xf numFmtId="0" fontId="50" fillId="41" borderId="70" xfId="0" applyFont="1" applyFill="1" applyBorder="1" applyAlignment="1">
      <alignment horizontal="center" vertical="center" wrapText="1"/>
    </xf>
    <xf numFmtId="49" fontId="50" fillId="25" borderId="21" xfId="0" applyNumberFormat="1" applyFont="1" applyFill="1" applyBorder="1" applyAlignment="1">
      <alignment horizontal="center" vertical="center" wrapText="1"/>
    </xf>
    <xf numFmtId="49" fontId="50" fillId="25" borderId="28" xfId="0" applyNumberFormat="1" applyFont="1" applyFill="1" applyBorder="1" applyAlignment="1">
      <alignment horizontal="center" vertical="center" wrapText="1"/>
    </xf>
    <xf numFmtId="49" fontId="49" fillId="32" borderId="59" xfId="0" applyNumberFormat="1" applyFont="1" applyFill="1" applyBorder="1" applyAlignment="1">
      <alignment horizontal="center" vertical="center" wrapText="1"/>
    </xf>
    <xf numFmtId="1" fontId="55" fillId="14" borderId="14" xfId="0" applyNumberFormat="1" applyFont="1" applyFill="1" applyBorder="1" applyAlignment="1">
      <alignment horizontal="center" vertical="center" wrapText="1"/>
    </xf>
    <xf numFmtId="49" fontId="0" fillId="21" borderId="0" xfId="0" applyNumberFormat="1" applyFill="1" applyAlignment="1">
      <alignment horizontal="center" vertical="center" wrapText="1"/>
    </xf>
    <xf numFmtId="0" fontId="24" fillId="21" borderId="24" xfId="0" applyFont="1" applyFill="1" applyBorder="1" applyAlignment="1">
      <alignment vertical="center" wrapText="1"/>
    </xf>
    <xf numFmtId="0" fontId="24" fillId="21" borderId="24" xfId="0" applyFont="1" applyFill="1" applyBorder="1" applyAlignment="1">
      <alignment horizontal="center" vertical="center" wrapText="1"/>
    </xf>
    <xf numFmtId="0" fontId="24" fillId="21" borderId="71" xfId="0" applyFont="1" applyFill="1" applyBorder="1" applyAlignment="1">
      <alignment horizontal="center" vertical="center" wrapText="1"/>
    </xf>
    <xf numFmtId="49" fontId="24" fillId="21" borderId="24" xfId="0" applyNumberFormat="1" applyFont="1" applyFill="1" applyBorder="1" applyAlignment="1">
      <alignment vertical="center" wrapText="1"/>
    </xf>
    <xf numFmtId="49" fontId="24" fillId="21" borderId="24" xfId="0" applyNumberFormat="1" applyFont="1" applyFill="1" applyBorder="1" applyAlignment="1">
      <alignment horizontal="center" vertical="center" wrapText="1"/>
    </xf>
    <xf numFmtId="49" fontId="24" fillId="21" borderId="71" xfId="0" applyNumberFormat="1" applyFont="1" applyFill="1" applyBorder="1" applyAlignment="1">
      <alignment horizontal="center" vertical="center" wrapText="1"/>
    </xf>
    <xf numFmtId="49" fontId="28" fillId="42" borderId="79" xfId="0" applyNumberFormat="1" applyFont="1" applyFill="1" applyBorder="1" applyAlignment="1">
      <alignment horizontal="center" vertical="center" wrapText="1"/>
    </xf>
    <xf numFmtId="49" fontId="28" fillId="43" borderId="79" xfId="0" applyNumberFormat="1" applyFont="1" applyFill="1" applyBorder="1" applyAlignment="1">
      <alignment horizontal="center" vertical="center" wrapText="1"/>
    </xf>
    <xf numFmtId="21" fontId="28" fillId="44" borderId="24" xfId="0" applyNumberFormat="1" applyFont="1" applyFill="1" applyBorder="1" applyAlignment="1">
      <alignment horizontal="center" vertical="center" wrapText="1"/>
    </xf>
    <xf numFmtId="167" fontId="28" fillId="44" borderId="24" xfId="0" applyNumberFormat="1" applyFont="1" applyFill="1" applyBorder="1" applyAlignment="1">
      <alignment horizontal="center" vertical="center"/>
    </xf>
    <xf numFmtId="3" fontId="28" fillId="44" borderId="24" xfId="0" applyNumberFormat="1" applyFont="1" applyFill="1" applyBorder="1" applyAlignment="1">
      <alignment horizontal="center" vertical="center" wrapText="1"/>
    </xf>
    <xf numFmtId="167" fontId="28" fillId="44" borderId="71" xfId="0" applyNumberFormat="1" applyFont="1" applyFill="1" applyBorder="1" applyAlignment="1">
      <alignment horizontal="center" vertical="center"/>
    </xf>
    <xf numFmtId="167" fontId="28" fillId="44" borderId="24" xfId="0" applyNumberFormat="1" applyFont="1" applyFill="1" applyBorder="1" applyAlignment="1">
      <alignment horizontal="center" vertical="center" wrapText="1"/>
    </xf>
    <xf numFmtId="49" fontId="28" fillId="44" borderId="24" xfId="0" applyNumberFormat="1" applyFont="1" applyFill="1" applyBorder="1" applyAlignment="1">
      <alignment horizontal="center" vertical="center" wrapText="1"/>
    </xf>
    <xf numFmtId="167" fontId="28" fillId="44" borderId="71" xfId="0" applyNumberFormat="1" applyFont="1" applyFill="1" applyBorder="1" applyAlignment="1">
      <alignment horizontal="center" vertical="center" wrapText="1"/>
    </xf>
    <xf numFmtId="21" fontId="28" fillId="46" borderId="24" xfId="15" applyNumberFormat="1" applyFont="1" applyFill="1" applyBorder="1" applyAlignment="1">
      <alignment horizontal="center" vertical="center" wrapText="1"/>
    </xf>
    <xf numFmtId="167" fontId="28" fillId="46" borderId="24" xfId="15" applyNumberFormat="1" applyFont="1" applyFill="1" applyBorder="1" applyAlignment="1">
      <alignment horizontal="center" vertical="center"/>
    </xf>
    <xf numFmtId="3" fontId="28" fillId="46" borderId="24" xfId="15" applyNumberFormat="1" applyFont="1" applyFill="1" applyBorder="1" applyAlignment="1">
      <alignment horizontal="center" vertical="center" wrapText="1"/>
    </xf>
    <xf numFmtId="49" fontId="28" fillId="47" borderId="69" xfId="7" applyNumberFormat="1" applyFont="1" applyFill="1" applyBorder="1" applyAlignment="1">
      <alignment horizontal="center" vertical="center" wrapText="1"/>
    </xf>
    <xf numFmtId="49" fontId="28" fillId="41" borderId="69" xfId="7" applyNumberFormat="1" applyFont="1" applyFill="1" applyBorder="1" applyAlignment="1">
      <alignment horizontal="center" vertical="center" wrapText="1"/>
    </xf>
    <xf numFmtId="21" fontId="37" fillId="0" borderId="24" xfId="7" applyNumberFormat="1" applyFont="1" applyBorder="1" applyAlignment="1">
      <alignment horizontal="center" vertical="center" wrapText="1"/>
    </xf>
    <xf numFmtId="0" fontId="37" fillId="0" borderId="24" xfId="7" applyFont="1" applyBorder="1" applyAlignment="1">
      <alignment horizontal="center" vertical="center" wrapText="1"/>
    </xf>
    <xf numFmtId="21" fontId="37" fillId="0" borderId="70" xfId="7" applyNumberFormat="1" applyFont="1" applyBorder="1" applyAlignment="1">
      <alignment horizontal="center" vertical="center" wrapText="1"/>
    </xf>
    <xf numFmtId="21" fontId="37" fillId="0" borderId="24" xfId="7" applyNumberFormat="1" applyFont="1" applyBorder="1" applyAlignment="1">
      <alignment horizontal="center" vertical="center"/>
    </xf>
    <xf numFmtId="21" fontId="37" fillId="0" borderId="70" xfId="7" applyNumberFormat="1" applyFont="1" applyBorder="1" applyAlignment="1">
      <alignment horizontal="center" vertical="center"/>
    </xf>
    <xf numFmtId="0" fontId="37" fillId="0" borderId="71" xfId="7" applyFont="1" applyBorder="1" applyAlignment="1">
      <alignment horizontal="center" vertical="center" wrapText="1"/>
    </xf>
    <xf numFmtId="49" fontId="28" fillId="41" borderId="23" xfId="7" applyNumberFormat="1" applyFont="1" applyFill="1" applyBorder="1" applyAlignment="1">
      <alignment horizontal="center" vertical="center" wrapText="1"/>
    </xf>
    <xf numFmtId="21" fontId="37" fillId="0" borderId="30" xfId="7" applyNumberFormat="1" applyFont="1" applyBorder="1" applyAlignment="1">
      <alignment horizontal="center" vertical="center"/>
    </xf>
    <xf numFmtId="21" fontId="37" fillId="0" borderId="26" xfId="7" applyNumberFormat="1" applyFont="1" applyBorder="1" applyAlignment="1">
      <alignment horizontal="center" vertical="center"/>
    </xf>
    <xf numFmtId="49" fontId="28" fillId="47" borderId="76" xfId="7" applyNumberFormat="1" applyFont="1" applyFill="1" applyBorder="1" applyAlignment="1">
      <alignment horizontal="center" vertical="center" wrapText="1"/>
    </xf>
    <xf numFmtId="21" fontId="37" fillId="49" borderId="24" xfId="7" applyNumberFormat="1" applyFont="1" applyFill="1" applyBorder="1" applyAlignment="1">
      <alignment horizontal="center" vertical="center" wrapText="1"/>
    </xf>
    <xf numFmtId="21" fontId="37" fillId="49" borderId="24" xfId="7" applyNumberFormat="1" applyFont="1" applyFill="1" applyBorder="1" applyAlignment="1">
      <alignment horizontal="center" vertical="center"/>
    </xf>
    <xf numFmtId="0" fontId="37" fillId="49" borderId="71" xfId="7" applyFont="1" applyFill="1" applyBorder="1" applyAlignment="1">
      <alignment horizontal="center" vertical="center" wrapText="1"/>
    </xf>
    <xf numFmtId="21" fontId="37" fillId="49" borderId="70" xfId="7" applyNumberFormat="1" applyFont="1" applyFill="1" applyBorder="1" applyAlignment="1">
      <alignment horizontal="center" vertical="center"/>
    </xf>
    <xf numFmtId="49" fontId="28" fillId="41" borderId="58" xfId="7" applyNumberFormat="1" applyFont="1" applyFill="1" applyBorder="1" applyAlignment="1">
      <alignment horizontal="center" vertical="center" wrapText="1"/>
    </xf>
    <xf numFmtId="21" fontId="37" fillId="0" borderId="59" xfId="7" applyNumberFormat="1" applyFont="1" applyBorder="1" applyAlignment="1">
      <alignment horizontal="center" vertical="center" wrapText="1"/>
    </xf>
    <xf numFmtId="21" fontId="37" fillId="0" borderId="59" xfId="7" applyNumberFormat="1" applyFont="1" applyBorder="1" applyAlignment="1">
      <alignment horizontal="center" vertical="center"/>
    </xf>
    <xf numFmtId="0" fontId="37" fillId="0" borderId="65" xfId="7" applyFont="1" applyBorder="1" applyAlignment="1">
      <alignment horizontal="center" vertical="center" wrapText="1"/>
    </xf>
    <xf numFmtId="21" fontId="37" fillId="0" borderId="82" xfId="7" applyNumberFormat="1" applyFont="1" applyBorder="1" applyAlignment="1">
      <alignment horizontal="center" vertical="center"/>
    </xf>
    <xf numFmtId="49" fontId="28" fillId="50" borderId="29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166" fontId="37" fillId="52" borderId="21" xfId="0" applyNumberFormat="1" applyFont="1" applyFill="1" applyBorder="1" applyAlignment="1">
      <alignment horizontal="center" vertical="center" wrapText="1"/>
    </xf>
    <xf numFmtId="0" fontId="37" fillId="52" borderId="21" xfId="0" applyFont="1" applyFill="1" applyBorder="1" applyAlignment="1">
      <alignment horizontal="center" vertical="center" wrapText="1"/>
    </xf>
    <xf numFmtId="21" fontId="37" fillId="52" borderId="21" xfId="0" applyNumberFormat="1" applyFont="1" applyFill="1" applyBorder="1" applyAlignment="1">
      <alignment horizontal="center" vertical="center" wrapText="1"/>
    </xf>
    <xf numFmtId="21" fontId="37" fillId="52" borderId="28" xfId="0" applyNumberFormat="1" applyFont="1" applyFill="1" applyBorder="1" applyAlignment="1">
      <alignment horizontal="center" vertical="center" wrapText="1"/>
    </xf>
    <xf numFmtId="49" fontId="28" fillId="53" borderId="69" xfId="0" applyNumberFormat="1" applyFont="1" applyFill="1" applyBorder="1" applyAlignment="1">
      <alignment horizontal="center" vertical="center" wrapText="1"/>
    </xf>
    <xf numFmtId="49" fontId="28" fillId="19" borderId="69" xfId="0" applyNumberFormat="1" applyFont="1" applyFill="1" applyBorder="1" applyAlignment="1">
      <alignment horizontal="center" vertical="center" wrapText="1"/>
    </xf>
    <xf numFmtId="167" fontId="37" fillId="55" borderId="24" xfId="0" applyNumberFormat="1" applyFont="1" applyFill="1" applyBorder="1" applyAlignment="1">
      <alignment horizontal="center" vertical="center" wrapText="1"/>
    </xf>
    <xf numFmtId="167" fontId="37" fillId="55" borderId="24" xfId="0" applyNumberFormat="1" applyFont="1" applyFill="1" applyBorder="1" applyAlignment="1">
      <alignment horizontal="center" vertical="center"/>
    </xf>
    <xf numFmtId="3" fontId="37" fillId="55" borderId="24" xfId="0" applyNumberFormat="1" applyFont="1" applyFill="1" applyBorder="1" applyAlignment="1">
      <alignment horizontal="center" vertical="center" wrapText="1"/>
    </xf>
    <xf numFmtId="167" fontId="37" fillId="55" borderId="70" xfId="0" applyNumberFormat="1" applyFont="1" applyFill="1" applyBorder="1" applyAlignment="1">
      <alignment horizontal="center" vertical="center"/>
    </xf>
    <xf numFmtId="21" fontId="37" fillId="55" borderId="24" xfId="0" applyNumberFormat="1" applyFont="1" applyFill="1" applyBorder="1" applyAlignment="1">
      <alignment horizontal="center" vertical="center" wrapText="1"/>
    </xf>
    <xf numFmtId="49" fontId="28" fillId="54" borderId="29" xfId="0" applyNumberFormat="1" applyFont="1" applyFill="1" applyBorder="1" applyAlignment="1">
      <alignment horizontal="center" vertical="center" wrapText="1"/>
    </xf>
    <xf numFmtId="49" fontId="28" fillId="56" borderId="69" xfId="0" applyNumberFormat="1" applyFont="1" applyFill="1" applyBorder="1" applyAlignment="1">
      <alignment horizontal="center" vertical="center" wrapText="1"/>
    </xf>
    <xf numFmtId="49" fontId="28" fillId="58" borderId="69" xfId="0" applyNumberFormat="1" applyFont="1" applyFill="1" applyBorder="1" applyAlignment="1">
      <alignment horizontal="center" vertical="center" wrapText="1"/>
    </xf>
    <xf numFmtId="167" fontId="37" fillId="0" borderId="24" xfId="0" applyNumberFormat="1" applyFont="1" applyBorder="1" applyAlignment="1">
      <alignment horizontal="center" vertical="center" wrapText="1"/>
    </xf>
    <xf numFmtId="167" fontId="37" fillId="0" borderId="24" xfId="0" applyNumberFormat="1" applyFont="1" applyBorder="1" applyAlignment="1">
      <alignment horizontal="center" vertical="center"/>
    </xf>
    <xf numFmtId="3" fontId="37" fillId="0" borderId="24" xfId="0" applyNumberFormat="1" applyFont="1" applyBorder="1" applyAlignment="1">
      <alignment horizontal="center" vertical="center" wrapText="1"/>
    </xf>
    <xf numFmtId="167" fontId="37" fillId="0" borderId="70" xfId="0" applyNumberFormat="1" applyFont="1" applyBorder="1" applyAlignment="1">
      <alignment horizontal="center" vertical="center"/>
    </xf>
    <xf numFmtId="49" fontId="28" fillId="59" borderId="69" xfId="0" applyNumberFormat="1" applyFont="1" applyFill="1" applyBorder="1" applyAlignment="1">
      <alignment horizontal="center" vertical="center" wrapText="1"/>
    </xf>
    <xf numFmtId="21" fontId="37" fillId="0" borderId="24" xfId="0" applyNumberFormat="1" applyFont="1" applyBorder="1" applyAlignment="1">
      <alignment horizontal="center" vertical="center"/>
    </xf>
    <xf numFmtId="49" fontId="28" fillId="60" borderId="69" xfId="0" applyNumberFormat="1" applyFont="1" applyFill="1" applyBorder="1" applyAlignment="1">
      <alignment horizontal="center" vertical="center" wrapText="1"/>
    </xf>
    <xf numFmtId="167" fontId="37" fillId="61" borderId="24" xfId="0" applyNumberFormat="1" applyFont="1" applyFill="1" applyBorder="1" applyAlignment="1">
      <alignment horizontal="center" vertical="center"/>
    </xf>
    <xf numFmtId="0" fontId="37" fillId="61" borderId="24" xfId="0" applyFont="1" applyFill="1" applyBorder="1" applyAlignment="1">
      <alignment horizontal="center" vertical="center"/>
    </xf>
    <xf numFmtId="167" fontId="37" fillId="61" borderId="70" xfId="0" applyNumberFormat="1" applyFont="1" applyFill="1" applyBorder="1" applyAlignment="1">
      <alignment horizontal="center" vertical="center"/>
    </xf>
    <xf numFmtId="49" fontId="28" fillId="42" borderId="69" xfId="0" applyNumberFormat="1" applyFont="1" applyFill="1" applyBorder="1" applyAlignment="1">
      <alignment horizontal="center" vertical="center" wrapText="1"/>
    </xf>
    <xf numFmtId="49" fontId="28" fillId="43" borderId="83" xfId="0" applyNumberFormat="1" applyFont="1" applyFill="1" applyBorder="1" applyAlignment="1">
      <alignment horizontal="center" vertical="center" wrapText="1"/>
    </xf>
    <xf numFmtId="21" fontId="59" fillId="0" borderId="14" xfId="8" applyNumberFormat="1" applyFont="1" applyBorder="1" applyAlignment="1">
      <alignment horizontal="center" vertical="center" wrapText="1"/>
    </xf>
    <xf numFmtId="0" fontId="59" fillId="0" borderId="14" xfId="8" applyFont="1" applyBorder="1" applyAlignment="1">
      <alignment horizontal="center" vertical="center" wrapText="1"/>
    </xf>
    <xf numFmtId="21" fontId="59" fillId="0" borderId="14" xfId="0" applyNumberFormat="1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49" fontId="28" fillId="62" borderId="69" xfId="0" applyNumberFormat="1" applyFont="1" applyFill="1" applyBorder="1" applyAlignment="1">
      <alignment horizontal="center" vertical="center" wrapText="1"/>
    </xf>
    <xf numFmtId="49" fontId="28" fillId="41" borderId="83" xfId="0" applyNumberFormat="1" applyFont="1" applyFill="1" applyBorder="1" applyAlignment="1">
      <alignment horizontal="center" vertical="center" wrapText="1"/>
    </xf>
    <xf numFmtId="21" fontId="37" fillId="63" borderId="14" xfId="0" applyNumberFormat="1" applyFont="1" applyFill="1" applyBorder="1" applyAlignment="1">
      <alignment horizontal="center" vertical="center" wrapText="1"/>
    </xf>
    <xf numFmtId="0" fontId="59" fillId="2" borderId="14" xfId="0" applyFont="1" applyFill="1" applyBorder="1" applyAlignment="1">
      <alignment horizontal="center" vertical="center" wrapText="1"/>
    </xf>
    <xf numFmtId="3" fontId="37" fillId="63" borderId="14" xfId="0" applyNumberFormat="1" applyFont="1" applyFill="1" applyBorder="1" applyAlignment="1">
      <alignment horizontal="center" vertical="center" wrapText="1"/>
    </xf>
    <xf numFmtId="167" fontId="37" fillId="63" borderId="14" xfId="0" applyNumberFormat="1" applyFont="1" applyFill="1" applyBorder="1" applyAlignment="1">
      <alignment horizontal="center" vertical="center"/>
    </xf>
    <xf numFmtId="49" fontId="28" fillId="43" borderId="69" xfId="0" applyNumberFormat="1" applyFont="1" applyFill="1" applyBorder="1" applyAlignment="1">
      <alignment horizontal="center" vertical="center" wrapText="1"/>
    </xf>
    <xf numFmtId="21" fontId="37" fillId="0" borderId="24" xfId="0" applyNumberFormat="1" applyFont="1" applyBorder="1" applyAlignment="1">
      <alignment horizontal="center" vertical="center" wrapText="1"/>
    </xf>
    <xf numFmtId="49" fontId="28" fillId="41" borderId="69" xfId="0" applyNumberFormat="1" applyFont="1" applyFill="1" applyBorder="1" applyAlignment="1">
      <alignment horizontal="center" vertical="center" wrapText="1"/>
    </xf>
    <xf numFmtId="21" fontId="37" fillId="63" borderId="24" xfId="0" applyNumberFormat="1" applyFont="1" applyFill="1" applyBorder="1" applyAlignment="1">
      <alignment horizontal="center" vertical="center" wrapText="1"/>
    </xf>
    <xf numFmtId="167" fontId="37" fillId="63" borderId="24" xfId="0" applyNumberFormat="1" applyFont="1" applyFill="1" applyBorder="1" applyAlignment="1">
      <alignment horizontal="center" vertical="center"/>
    </xf>
    <xf numFmtId="3" fontId="37" fillId="63" borderId="24" xfId="0" applyNumberFormat="1" applyFont="1" applyFill="1" applyBorder="1" applyAlignment="1">
      <alignment horizontal="center" vertical="center" wrapText="1"/>
    </xf>
    <xf numFmtId="167" fontId="37" fillId="63" borderId="70" xfId="0" applyNumberFormat="1" applyFont="1" applyFill="1" applyBorder="1" applyAlignment="1">
      <alignment horizontal="center" vertical="center"/>
    </xf>
    <xf numFmtId="0" fontId="37" fillId="65" borderId="24" xfId="0" applyFont="1" applyFill="1" applyBorder="1" applyAlignment="1">
      <alignment horizontal="center" vertical="center" wrapText="1"/>
    </xf>
    <xf numFmtId="21" fontId="28" fillId="66" borderId="14" xfId="0" applyNumberFormat="1" applyFont="1" applyFill="1" applyBorder="1" applyAlignment="1">
      <alignment horizontal="center" vertical="center" wrapText="1"/>
    </xf>
    <xf numFmtId="167" fontId="28" fillId="66" borderId="14" xfId="0" applyNumberFormat="1" applyFont="1" applyFill="1" applyBorder="1" applyAlignment="1">
      <alignment horizontal="center" vertical="center"/>
    </xf>
    <xf numFmtId="3" fontId="28" fillId="66" borderId="14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Border="1" applyAlignment="1">
      <alignment horizontal="center" vertical="center"/>
    </xf>
    <xf numFmtId="166" fontId="37" fillId="65" borderId="24" xfId="0" applyNumberFormat="1" applyFont="1" applyFill="1" applyBorder="1" applyAlignment="1">
      <alignment horizontal="center" vertical="center" wrapText="1"/>
    </xf>
    <xf numFmtId="166" fontId="37" fillId="65" borderId="70" xfId="0" applyNumberFormat="1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/>
    </xf>
    <xf numFmtId="21" fontId="37" fillId="0" borderId="71" xfId="0" applyNumberFormat="1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167" fontId="37" fillId="66" borderId="71" xfId="0" applyNumberFormat="1" applyFont="1" applyFill="1" applyBorder="1" applyAlignment="1">
      <alignment horizontal="center" vertical="center" wrapText="1"/>
    </xf>
    <xf numFmtId="167" fontId="11" fillId="66" borderId="24" xfId="0" applyNumberFormat="1" applyFont="1" applyFill="1" applyBorder="1" applyAlignment="1">
      <alignment horizontal="center" vertical="center" wrapText="1"/>
    </xf>
    <xf numFmtId="0" fontId="11" fillId="66" borderId="79" xfId="0" applyFont="1" applyFill="1" applyBorder="1" applyAlignment="1">
      <alignment horizontal="center" vertical="center" wrapText="1"/>
    </xf>
    <xf numFmtId="167" fontId="37" fillId="66" borderId="70" xfId="0" applyNumberFormat="1" applyFont="1" applyFill="1" applyBorder="1" applyAlignment="1">
      <alignment horizontal="center" vertical="center"/>
    </xf>
    <xf numFmtId="167" fontId="37" fillId="66" borderId="24" xfId="0" applyNumberFormat="1" applyFont="1" applyFill="1" applyBorder="1" applyAlignment="1">
      <alignment horizontal="center" vertical="center"/>
    </xf>
    <xf numFmtId="49" fontId="28" fillId="67" borderId="69" xfId="0" applyNumberFormat="1" applyFont="1" applyFill="1" applyBorder="1" applyAlignment="1">
      <alignment horizontal="center" vertical="center" wrapText="1"/>
    </xf>
    <xf numFmtId="21" fontId="37" fillId="0" borderId="70" xfId="0" applyNumberFormat="1" applyFont="1" applyBorder="1" applyAlignment="1">
      <alignment horizontal="center" vertical="center"/>
    </xf>
    <xf numFmtId="49" fontId="28" fillId="62" borderId="58" xfId="0" applyNumberFormat="1" applyFont="1" applyFill="1" applyBorder="1" applyAlignment="1">
      <alignment horizontal="center" vertical="center" wrapText="1"/>
    </xf>
    <xf numFmtId="49" fontId="28" fillId="0" borderId="34" xfId="0" applyNumberFormat="1" applyFont="1" applyBorder="1" applyAlignment="1">
      <alignment horizontal="center" vertical="center" wrapText="1"/>
    </xf>
    <xf numFmtId="0" fontId="37" fillId="65" borderId="14" xfId="0" applyFont="1" applyFill="1" applyBorder="1" applyAlignment="1">
      <alignment horizontal="center" vertical="center" wrapText="1"/>
    </xf>
    <xf numFmtId="0" fontId="0" fillId="0" borderId="34" xfId="0" applyBorder="1"/>
    <xf numFmtId="49" fontId="56" fillId="68" borderId="87" xfId="0" applyNumberFormat="1" applyFont="1" applyFill="1" applyBorder="1" applyAlignment="1">
      <alignment horizontal="center" vertical="center" wrapText="1"/>
    </xf>
    <xf numFmtId="49" fontId="56" fillId="67" borderId="83" xfId="0" applyNumberFormat="1" applyFont="1" applyFill="1" applyBorder="1" applyAlignment="1">
      <alignment horizontal="center" vertical="center" wrapText="1"/>
    </xf>
    <xf numFmtId="21" fontId="4" fillId="0" borderId="14" xfId="0" applyNumberFormat="1" applyFont="1" applyBorder="1" applyAlignment="1">
      <alignment horizontal="center" vertical="center" wrapText="1"/>
    </xf>
    <xf numFmtId="167" fontId="58" fillId="0" borderId="2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166" fontId="58" fillId="65" borderId="70" xfId="0" applyNumberFormat="1" applyFont="1" applyFill="1" applyBorder="1" applyAlignment="1">
      <alignment horizontal="center" vertical="center" wrapText="1"/>
    </xf>
    <xf numFmtId="167" fontId="58" fillId="66" borderId="70" xfId="0" applyNumberFormat="1" applyFont="1" applyFill="1" applyBorder="1" applyAlignment="1">
      <alignment horizontal="center" vertical="center"/>
    </xf>
    <xf numFmtId="49" fontId="28" fillId="21" borderId="14" xfId="0" applyNumberFormat="1" applyFont="1" applyFill="1" applyBorder="1" applyAlignment="1">
      <alignment horizontal="center" vertical="center" wrapText="1"/>
    </xf>
    <xf numFmtId="21" fontId="62" fillId="44" borderId="14" xfId="0" applyNumberFormat="1" applyFont="1" applyFill="1" applyBorder="1" applyAlignment="1">
      <alignment horizontal="center" vertical="center" wrapText="1"/>
    </xf>
    <xf numFmtId="167" fontId="62" fillId="44" borderId="14" xfId="0" applyNumberFormat="1" applyFont="1" applyFill="1" applyBorder="1" applyAlignment="1">
      <alignment horizontal="center" vertical="center" wrapText="1"/>
    </xf>
    <xf numFmtId="0" fontId="62" fillId="44" borderId="14" xfId="0" applyFont="1" applyFill="1" applyBorder="1" applyAlignment="1">
      <alignment horizontal="center" vertical="center" wrapText="1"/>
    </xf>
    <xf numFmtId="166" fontId="62" fillId="44" borderId="14" xfId="0" applyNumberFormat="1" applyFont="1" applyFill="1" applyBorder="1" applyAlignment="1">
      <alignment horizontal="center" vertical="center" wrapText="1"/>
    </xf>
    <xf numFmtId="49" fontId="28" fillId="70" borderId="14" xfId="0" applyNumberFormat="1" applyFont="1" applyFill="1" applyBorder="1" applyAlignment="1">
      <alignment horizontal="center" vertical="center" wrapText="1"/>
    </xf>
    <xf numFmtId="49" fontId="28" fillId="71" borderId="14" xfId="0" applyNumberFormat="1" applyFont="1" applyFill="1" applyBorder="1" applyAlignment="1">
      <alignment horizontal="center" vertical="center" wrapText="1"/>
    </xf>
    <xf numFmtId="21" fontId="28" fillId="6" borderId="14" xfId="0" applyNumberFormat="1" applyFont="1" applyFill="1" applyBorder="1" applyAlignment="1">
      <alignment horizontal="center" vertical="center" wrapText="1"/>
    </xf>
    <xf numFmtId="167" fontId="28" fillId="72" borderId="14" xfId="0" applyNumberFormat="1" applyFont="1" applyFill="1" applyBorder="1" applyAlignment="1">
      <alignment horizontal="center" vertical="center" wrapText="1"/>
    </xf>
    <xf numFmtId="3" fontId="63" fillId="6" borderId="14" xfId="0" applyNumberFormat="1" applyFont="1" applyFill="1" applyBorder="1" applyAlignment="1">
      <alignment horizontal="center" vertical="center" wrapText="1"/>
    </xf>
    <xf numFmtId="167" fontId="63" fillId="6" borderId="14" xfId="0" applyNumberFormat="1" applyFont="1" applyFill="1" applyBorder="1" applyAlignment="1">
      <alignment horizontal="center" vertical="center" wrapText="1"/>
    </xf>
    <xf numFmtId="21" fontId="62" fillId="73" borderId="14" xfId="0" applyNumberFormat="1" applyFont="1" applyFill="1" applyBorder="1" applyAlignment="1">
      <alignment horizontal="center" vertical="center" wrapText="1"/>
    </xf>
    <xf numFmtId="167" fontId="62" fillId="13" borderId="14" xfId="0" applyNumberFormat="1" applyFont="1" applyFill="1" applyBorder="1" applyAlignment="1">
      <alignment horizontal="center" vertical="center" wrapText="1"/>
    </xf>
    <xf numFmtId="0" fontId="62" fillId="13" borderId="14" xfId="0" applyFont="1" applyFill="1" applyBorder="1" applyAlignment="1">
      <alignment horizontal="center" vertical="center" wrapText="1"/>
    </xf>
    <xf numFmtId="167" fontId="62" fillId="73" borderId="14" xfId="0" applyNumberFormat="1" applyFont="1" applyFill="1" applyBorder="1" applyAlignment="1">
      <alignment horizontal="center" vertical="center"/>
    </xf>
    <xf numFmtId="3" fontId="62" fillId="73" borderId="14" xfId="0" applyNumberFormat="1" applyFont="1" applyFill="1" applyBorder="1" applyAlignment="1">
      <alignment horizontal="center" vertical="center" wrapText="1"/>
    </xf>
    <xf numFmtId="167" fontId="28" fillId="72" borderId="14" xfId="0" applyNumberFormat="1" applyFont="1" applyFill="1" applyBorder="1" applyAlignment="1">
      <alignment horizontal="center" vertical="center"/>
    </xf>
    <xf numFmtId="3" fontId="28" fillId="72" borderId="14" xfId="0" applyNumberFormat="1" applyFont="1" applyFill="1" applyBorder="1" applyAlignment="1">
      <alignment horizontal="center" vertical="center" wrapText="1"/>
    </xf>
    <xf numFmtId="21" fontId="62" fillId="44" borderId="14" xfId="0" applyNumberFormat="1" applyFont="1" applyFill="1" applyBorder="1" applyAlignment="1">
      <alignment horizontal="center" vertical="center"/>
    </xf>
    <xf numFmtId="167" fontId="62" fillId="44" borderId="14" xfId="0" applyNumberFormat="1" applyFont="1" applyFill="1" applyBorder="1" applyAlignment="1">
      <alignment horizontal="center" vertical="center"/>
    </xf>
    <xf numFmtId="21" fontId="63" fillId="6" borderId="14" xfId="0" applyNumberFormat="1" applyFont="1" applyFill="1" applyBorder="1" applyAlignment="1">
      <alignment horizontal="center" vertical="center" wrapText="1"/>
    </xf>
    <xf numFmtId="21" fontId="28" fillId="72" borderId="14" xfId="0" applyNumberFormat="1" applyFont="1" applyFill="1" applyBorder="1" applyAlignment="1">
      <alignment horizontal="center" vertical="center"/>
    </xf>
    <xf numFmtId="0" fontId="63" fillId="6" borderId="14" xfId="0" applyFont="1" applyFill="1" applyBorder="1" applyAlignment="1">
      <alignment horizontal="center" vertical="center" wrapText="1"/>
    </xf>
    <xf numFmtId="168" fontId="62" fillId="75" borderId="14" xfId="6" applyNumberFormat="1" applyFont="1" applyFill="1" applyBorder="1" applyAlignment="1">
      <alignment horizontal="center" vertical="center" wrapText="1"/>
    </xf>
    <xf numFmtId="168" fontId="62" fillId="75" borderId="14" xfId="6" applyNumberFormat="1" applyFont="1" applyFill="1" applyBorder="1" applyAlignment="1">
      <alignment horizontal="center" vertical="center"/>
    </xf>
    <xf numFmtId="164" fontId="62" fillId="75" borderId="14" xfId="6" applyFont="1" applyFill="1" applyBorder="1" applyAlignment="1">
      <alignment horizontal="center" vertical="center" wrapText="1"/>
    </xf>
    <xf numFmtId="167" fontId="28" fillId="72" borderId="14" xfId="7" applyNumberFormat="1" applyFont="1" applyFill="1" applyBorder="1" applyAlignment="1">
      <alignment horizontal="center" vertical="center"/>
    </xf>
    <xf numFmtId="3" fontId="28" fillId="72" borderId="14" xfId="7" applyNumberFormat="1" applyFont="1" applyFill="1" applyBorder="1" applyAlignment="1">
      <alignment horizontal="center" vertical="center" wrapText="1"/>
    </xf>
    <xf numFmtId="169" fontId="62" fillId="76" borderId="14" xfId="0" applyNumberFormat="1" applyFont="1" applyFill="1" applyBorder="1" applyAlignment="1">
      <alignment horizontal="center" vertical="center" wrapText="1"/>
    </xf>
    <xf numFmtId="21" fontId="62" fillId="76" borderId="14" xfId="0" applyNumberFormat="1" applyFont="1" applyFill="1" applyBorder="1" applyAlignment="1">
      <alignment horizontal="center" vertical="center"/>
    </xf>
    <xf numFmtId="0" fontId="62" fillId="76" borderId="14" xfId="0" applyFont="1" applyFill="1" applyBorder="1" applyAlignment="1">
      <alignment horizontal="center" vertical="center" wrapText="1"/>
    </xf>
    <xf numFmtId="170" fontId="62" fillId="76" borderId="14" xfId="0" applyNumberFormat="1" applyFont="1" applyFill="1" applyBorder="1" applyAlignment="1">
      <alignment horizontal="center" vertical="center"/>
    </xf>
    <xf numFmtId="167" fontId="62" fillId="73" borderId="14" xfId="0" applyNumberFormat="1" applyFont="1" applyFill="1" applyBorder="1" applyAlignment="1">
      <alignment horizontal="center" vertical="center" wrapText="1"/>
    </xf>
    <xf numFmtId="49" fontId="62" fillId="73" borderId="14" xfId="0" applyNumberFormat="1" applyFont="1" applyFill="1" applyBorder="1" applyAlignment="1">
      <alignment horizontal="center" vertical="center" wrapText="1"/>
    </xf>
    <xf numFmtId="49" fontId="28" fillId="72" borderId="14" xfId="0" applyNumberFormat="1" applyFont="1" applyFill="1" applyBorder="1" applyAlignment="1">
      <alignment horizontal="center" vertical="center" wrapText="1"/>
    </xf>
    <xf numFmtId="21" fontId="62" fillId="73" borderId="14" xfId="0" applyNumberFormat="1" applyFont="1" applyFill="1" applyBorder="1" applyAlignment="1">
      <alignment horizontal="center" vertical="center"/>
    </xf>
    <xf numFmtId="49" fontId="62" fillId="73" borderId="14" xfId="0" applyNumberFormat="1" applyFont="1" applyFill="1" applyBorder="1" applyAlignment="1">
      <alignment horizontal="center" vertical="center"/>
    </xf>
    <xf numFmtId="21" fontId="28" fillId="72" borderId="14" xfId="0" applyNumberFormat="1" applyFont="1" applyFill="1" applyBorder="1" applyAlignment="1">
      <alignment horizontal="center" vertical="center" wrapText="1"/>
    </xf>
    <xf numFmtId="21" fontId="64" fillId="73" borderId="14" xfId="0" applyNumberFormat="1" applyFont="1" applyFill="1" applyBorder="1" applyAlignment="1">
      <alignment horizontal="center" vertical="center" wrapText="1"/>
    </xf>
    <xf numFmtId="167" fontId="64" fillId="73" borderId="14" xfId="0" applyNumberFormat="1" applyFont="1" applyFill="1" applyBorder="1" applyAlignment="1">
      <alignment horizontal="center" vertical="center"/>
    </xf>
    <xf numFmtId="3" fontId="64" fillId="73" borderId="14" xfId="0" applyNumberFormat="1" applyFont="1" applyFill="1" applyBorder="1" applyAlignment="1">
      <alignment horizontal="center" vertical="center" wrapText="1"/>
    </xf>
    <xf numFmtId="21" fontId="62" fillId="77" borderId="14" xfId="0" applyNumberFormat="1" applyFont="1" applyFill="1" applyBorder="1" applyAlignment="1">
      <alignment horizontal="center" vertical="center" wrapText="1"/>
    </xf>
    <xf numFmtId="167" fontId="62" fillId="77" borderId="14" xfId="0" applyNumberFormat="1" applyFont="1" applyFill="1" applyBorder="1" applyAlignment="1">
      <alignment horizontal="center" vertical="center" wrapText="1"/>
    </xf>
    <xf numFmtId="3" fontId="62" fillId="77" borderId="14" xfId="0" applyNumberFormat="1" applyFont="1" applyFill="1" applyBorder="1" applyAlignment="1">
      <alignment horizontal="center" vertical="center" wrapText="1"/>
    </xf>
    <xf numFmtId="21" fontId="62" fillId="77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Border="1" applyAlignment="1">
      <alignment vertical="center" wrapText="1"/>
    </xf>
    <xf numFmtId="49" fontId="56" fillId="78" borderId="14" xfId="0" applyNumberFormat="1" applyFont="1" applyFill="1" applyBorder="1" applyAlignment="1">
      <alignment horizontal="center" vertical="center" wrapText="1"/>
    </xf>
    <xf numFmtId="49" fontId="56" fillId="79" borderId="14" xfId="0" applyNumberFormat="1" applyFont="1" applyFill="1" applyBorder="1" applyAlignment="1">
      <alignment horizontal="center" vertical="center" wrapText="1"/>
    </xf>
    <xf numFmtId="21" fontId="56" fillId="80" borderId="14" xfId="0" applyNumberFormat="1" applyFont="1" applyFill="1" applyBorder="1" applyAlignment="1">
      <alignment horizontal="center" vertical="center" wrapText="1"/>
    </xf>
    <xf numFmtId="3" fontId="65" fillId="81" borderId="14" xfId="0" applyNumberFormat="1" applyFont="1" applyFill="1" applyBorder="1" applyAlignment="1">
      <alignment horizontal="center" vertical="center" wrapText="1"/>
    </xf>
    <xf numFmtId="49" fontId="56" fillId="82" borderId="14" xfId="0" applyNumberFormat="1" applyFont="1" applyFill="1" applyBorder="1" applyAlignment="1">
      <alignment horizontal="center" vertical="center" wrapText="1"/>
    </xf>
    <xf numFmtId="49" fontId="56" fillId="83" borderId="14" xfId="0" applyNumberFormat="1" applyFont="1" applyFill="1" applyBorder="1" applyAlignment="1">
      <alignment horizontal="center" vertical="center" wrapText="1"/>
    </xf>
    <xf numFmtId="21" fontId="56" fillId="84" borderId="14" xfId="0" applyNumberFormat="1" applyFont="1" applyFill="1" applyBorder="1" applyAlignment="1">
      <alignment horizontal="center" vertical="center" wrapText="1"/>
    </xf>
    <xf numFmtId="167" fontId="58" fillId="85" borderId="24" xfId="0" applyNumberFormat="1" applyFont="1" applyFill="1" applyBorder="1" applyAlignment="1">
      <alignment horizontal="center" vertical="center"/>
    </xf>
    <xf numFmtId="3" fontId="65" fillId="85" borderId="14" xfId="0" applyNumberFormat="1" applyFont="1" applyFill="1" applyBorder="1" applyAlignment="1">
      <alignment horizontal="center" vertical="center" wrapText="1"/>
    </xf>
    <xf numFmtId="167" fontId="56" fillId="84" borderId="14" xfId="0" applyNumberFormat="1" applyFont="1" applyFill="1" applyBorder="1" applyAlignment="1">
      <alignment horizontal="center" vertical="center"/>
    </xf>
    <xf numFmtId="21" fontId="56" fillId="84" borderId="14" xfId="0" applyNumberFormat="1" applyFont="1" applyFill="1" applyBorder="1" applyAlignment="1">
      <alignment horizontal="center" vertical="center"/>
    </xf>
    <xf numFmtId="21" fontId="56" fillId="86" borderId="14" xfId="0" applyNumberFormat="1" applyFont="1" applyFill="1" applyBorder="1" applyAlignment="1">
      <alignment horizontal="center" vertical="center"/>
    </xf>
    <xf numFmtId="0" fontId="24" fillId="21" borderId="24" xfId="0" applyFont="1" applyFill="1" applyBorder="1" applyAlignment="1">
      <alignment horizontal="center" vertical="center" textRotation="90" wrapText="1"/>
    </xf>
    <xf numFmtId="0" fontId="24" fillId="21" borderId="24" xfId="0" applyFont="1" applyFill="1" applyBorder="1" applyAlignment="1">
      <alignment horizontal="center"/>
    </xf>
    <xf numFmtId="0" fontId="24" fillId="21" borderId="24" xfId="0" applyFont="1" applyFill="1" applyBorder="1" applyAlignment="1">
      <alignment horizontal="center" wrapText="1"/>
    </xf>
    <xf numFmtId="0" fontId="24" fillId="87" borderId="24" xfId="0" applyFont="1" applyFill="1" applyBorder="1" applyAlignment="1">
      <alignment horizontal="center" vertical="center" wrapText="1"/>
    </xf>
    <xf numFmtId="49" fontId="0" fillId="87" borderId="24" xfId="0" applyNumberFormat="1" applyFill="1" applyBorder="1" applyAlignment="1">
      <alignment horizontal="center" vertical="center" wrapText="1"/>
    </xf>
    <xf numFmtId="0" fontId="66" fillId="87" borderId="24" xfId="16" applyFill="1" applyBorder="1" applyAlignment="1">
      <alignment horizontal="center" vertical="center" wrapText="1"/>
    </xf>
    <xf numFmtId="0" fontId="0" fillId="87" borderId="24" xfId="0" applyFill="1" applyBorder="1" applyAlignment="1">
      <alignment horizontal="center" vertical="center" wrapText="1"/>
    </xf>
    <xf numFmtId="49" fontId="24" fillId="21" borderId="24" xfId="0" applyNumberFormat="1" applyFont="1" applyFill="1" applyBorder="1" applyAlignment="1">
      <alignment horizontal="center" vertical="center" textRotation="90" wrapText="1"/>
    </xf>
    <xf numFmtId="0" fontId="68" fillId="88" borderId="24" xfId="0" applyFont="1" applyFill="1" applyBorder="1" applyAlignment="1">
      <alignment horizontal="center" vertical="center" wrapText="1"/>
    </xf>
    <xf numFmtId="0" fontId="26" fillId="88" borderId="24" xfId="0" applyFont="1" applyFill="1" applyBorder="1" applyAlignment="1">
      <alignment horizontal="center" vertical="center" wrapText="1"/>
    </xf>
    <xf numFmtId="0" fontId="68" fillId="89" borderId="24" xfId="0" applyFont="1" applyFill="1" applyBorder="1" applyAlignment="1">
      <alignment horizontal="center" vertical="center" wrapText="1"/>
    </xf>
    <xf numFmtId="0" fontId="68" fillId="89" borderId="30" xfId="0" applyFont="1" applyFill="1" applyBorder="1" applyAlignment="1">
      <alignment horizontal="center" vertical="center"/>
    </xf>
    <xf numFmtId="0" fontId="68" fillId="90" borderId="24" xfId="0" applyFont="1" applyFill="1" applyBorder="1" applyAlignment="1">
      <alignment horizontal="center" vertical="center" wrapText="1"/>
    </xf>
    <xf numFmtId="0" fontId="68" fillId="90" borderId="24" xfId="0" applyFont="1" applyFill="1" applyBorder="1" applyAlignment="1">
      <alignment horizontal="center" vertical="center"/>
    </xf>
    <xf numFmtId="0" fontId="68" fillId="91" borderId="24" xfId="0" applyFont="1" applyFill="1" applyBorder="1" applyAlignment="1">
      <alignment horizontal="center" vertical="center" wrapText="1"/>
    </xf>
    <xf numFmtId="0" fontId="68" fillId="92" borderId="24" xfId="0" applyFont="1" applyFill="1" applyBorder="1" applyAlignment="1">
      <alignment horizontal="center" vertical="center" wrapText="1"/>
    </xf>
    <xf numFmtId="0" fontId="68" fillId="92" borderId="24" xfId="0" applyFont="1" applyFill="1" applyBorder="1" applyAlignment="1">
      <alignment horizontal="center" vertical="center"/>
    </xf>
    <xf numFmtId="0" fontId="68" fillId="93" borderId="24" xfId="0" applyFont="1" applyFill="1" applyBorder="1" applyAlignment="1">
      <alignment horizontal="center" vertical="center" wrapText="1"/>
    </xf>
    <xf numFmtId="0" fontId="68" fillId="94" borderId="24" xfId="0" applyFont="1" applyFill="1" applyBorder="1" applyAlignment="1">
      <alignment horizontal="center" vertical="center" wrapText="1"/>
    </xf>
    <xf numFmtId="49" fontId="26" fillId="0" borderId="73" xfId="0" applyNumberFormat="1" applyFont="1" applyBorder="1" applyAlignment="1">
      <alignment horizontal="center" vertical="center" wrapText="1"/>
    </xf>
    <xf numFmtId="49" fontId="5" fillId="95" borderId="24" xfId="0" applyNumberFormat="1" applyFont="1" applyFill="1" applyBorder="1" applyAlignment="1">
      <alignment horizontal="center" vertical="center" wrapText="1"/>
    </xf>
    <xf numFmtId="0" fontId="5" fillId="95" borderId="2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24" fillId="21" borderId="70" xfId="0" applyNumberFormat="1" applyFont="1" applyFill="1" applyBorder="1" applyAlignment="1">
      <alignment horizontal="center" vertical="center" wrapText="1"/>
    </xf>
    <xf numFmtId="49" fontId="44" fillId="21" borderId="59" xfId="0" applyNumberFormat="1" applyFont="1" applyFill="1" applyBorder="1" applyAlignment="1">
      <alignment horizontal="center" vertical="center" textRotation="90" wrapText="1"/>
    </xf>
    <xf numFmtId="49" fontId="44" fillId="21" borderId="82" xfId="0" applyNumberFormat="1" applyFont="1" applyFill="1" applyBorder="1" applyAlignment="1">
      <alignment horizontal="center" vertical="center" textRotation="90" wrapText="1"/>
    </xf>
    <xf numFmtId="49" fontId="68" fillId="2" borderId="14" xfId="0" applyNumberFormat="1" applyFont="1" applyFill="1" applyBorder="1" applyAlignment="1">
      <alignment horizontal="center" vertical="center" wrapText="1"/>
    </xf>
    <xf numFmtId="0" fontId="68" fillId="2" borderId="14" xfId="0" applyFont="1" applyFill="1" applyBorder="1" applyAlignment="1">
      <alignment horizontal="center" vertical="center" wrapText="1"/>
    </xf>
    <xf numFmtId="49" fontId="68" fillId="15" borderId="14" xfId="0" applyNumberFormat="1" applyFont="1" applyFill="1" applyBorder="1" applyAlignment="1">
      <alignment horizontal="center" vertical="center" wrapText="1"/>
    </xf>
    <xf numFmtId="0" fontId="68" fillId="15" borderId="14" xfId="0" applyFont="1" applyFill="1" applyBorder="1" applyAlignment="1">
      <alignment horizontal="center" vertical="center" wrapText="1"/>
    </xf>
    <xf numFmtId="0" fontId="45" fillId="15" borderId="14" xfId="0" applyFont="1" applyFill="1" applyBorder="1" applyAlignment="1">
      <alignment horizontal="center" vertical="center" wrapText="1"/>
    </xf>
    <xf numFmtId="49" fontId="70" fillId="2" borderId="14" xfId="0" applyNumberFormat="1" applyFont="1" applyFill="1" applyBorder="1" applyAlignment="1">
      <alignment horizontal="center" vertical="center" wrapText="1"/>
    </xf>
    <xf numFmtId="0" fontId="70" fillId="2" borderId="14" xfId="0" applyFont="1" applyFill="1" applyBorder="1" applyAlignment="1">
      <alignment horizontal="center" vertical="center" wrapText="1"/>
    </xf>
    <xf numFmtId="49" fontId="71" fillId="2" borderId="14" xfId="0" applyNumberFormat="1" applyFont="1" applyFill="1" applyBorder="1" applyAlignment="1">
      <alignment horizontal="center" vertical="center" wrapText="1"/>
    </xf>
    <xf numFmtId="0" fontId="71" fillId="2" borderId="14" xfId="0" applyFont="1" applyFill="1" applyBorder="1" applyAlignment="1">
      <alignment horizontal="center" vertical="center" wrapText="1"/>
    </xf>
    <xf numFmtId="0" fontId="71" fillId="15" borderId="14" xfId="0" applyFont="1" applyFill="1" applyBorder="1" applyAlignment="1">
      <alignment horizontal="center" vertical="center" wrapText="1"/>
    </xf>
    <xf numFmtId="49" fontId="71" fillId="15" borderId="14" xfId="0" applyNumberFormat="1" applyFont="1" applyFill="1" applyBorder="1" applyAlignment="1">
      <alignment horizontal="center" vertical="center" wrapText="1"/>
    </xf>
    <xf numFmtId="49" fontId="24" fillId="21" borderId="14" xfId="0" applyNumberFormat="1" applyFont="1" applyFill="1" applyBorder="1" applyAlignment="1">
      <alignment horizontal="center" vertical="center" wrapText="1"/>
    </xf>
    <xf numFmtId="49" fontId="24" fillId="21" borderId="30" xfId="0" applyNumberFormat="1" applyFont="1" applyFill="1" applyBorder="1" applyAlignment="1">
      <alignment horizontal="center" vertical="center" wrapText="1"/>
    </xf>
    <xf numFmtId="49" fontId="24" fillId="21" borderId="78" xfId="0" applyNumberFormat="1" applyFont="1" applyFill="1" applyBorder="1" applyAlignment="1">
      <alignment horizontal="center" vertical="center" wrapText="1"/>
    </xf>
    <xf numFmtId="49" fontId="26" fillId="96" borderId="21" xfId="0" applyNumberFormat="1" applyFont="1" applyFill="1" applyBorder="1" applyAlignment="1">
      <alignment horizontal="center" vertical="center" wrapText="1"/>
    </xf>
    <xf numFmtId="0" fontId="26" fillId="96" borderId="21" xfId="0" applyFont="1" applyFill="1" applyBorder="1" applyAlignment="1">
      <alignment vertical="center" wrapText="1"/>
    </xf>
    <xf numFmtId="0" fontId="26" fillId="96" borderId="21" xfId="0" applyFont="1" applyFill="1" applyBorder="1" applyAlignment="1">
      <alignment horizontal="center" vertical="center" wrapText="1"/>
    </xf>
    <xf numFmtId="3" fontId="26" fillId="81" borderId="14" xfId="0" applyNumberFormat="1" applyFont="1" applyFill="1" applyBorder="1" applyAlignment="1">
      <alignment horizontal="center" vertical="center"/>
    </xf>
    <xf numFmtId="3" fontId="26" fillId="96" borderId="5" xfId="0" applyNumberFormat="1" applyFont="1" applyFill="1" applyBorder="1" applyAlignment="1">
      <alignment horizontal="center" vertical="center"/>
    </xf>
    <xf numFmtId="49" fontId="26" fillId="96" borderId="24" xfId="0" applyNumberFormat="1" applyFont="1" applyFill="1" applyBorder="1" applyAlignment="1">
      <alignment horizontal="center" vertical="center" wrapText="1"/>
    </xf>
    <xf numFmtId="0" fontId="26" fillId="96" borderId="24" xfId="0" applyFont="1" applyFill="1" applyBorder="1" applyAlignment="1">
      <alignment horizontal="center" vertical="center" wrapText="1"/>
    </xf>
    <xf numFmtId="0" fontId="26" fillId="96" borderId="71" xfId="0" applyFont="1" applyFill="1" applyBorder="1" applyAlignment="1">
      <alignment horizontal="center" vertical="center" wrapText="1"/>
    </xf>
    <xf numFmtId="49" fontId="26" fillId="81" borderId="14" xfId="0" applyNumberFormat="1" applyFont="1" applyFill="1" applyBorder="1" applyAlignment="1">
      <alignment horizontal="center" vertical="center" wrapText="1"/>
    </xf>
    <xf numFmtId="3" fontId="26" fillId="96" borderId="14" xfId="0" applyNumberFormat="1" applyFont="1" applyFill="1" applyBorder="1" applyAlignment="1">
      <alignment horizontal="center" vertical="center"/>
    </xf>
    <xf numFmtId="3" fontId="26" fillId="96" borderId="24" xfId="0" applyNumberFormat="1" applyFont="1" applyFill="1" applyBorder="1" applyAlignment="1">
      <alignment horizontal="center" vertical="center"/>
    </xf>
    <xf numFmtId="3" fontId="26" fillId="96" borderId="71" xfId="0" applyNumberFormat="1" applyFont="1" applyFill="1" applyBorder="1" applyAlignment="1">
      <alignment horizontal="center" vertical="center"/>
    </xf>
    <xf numFmtId="3" fontId="26" fillId="97" borderId="24" xfId="0" applyNumberFormat="1" applyFont="1" applyFill="1" applyBorder="1" applyAlignment="1">
      <alignment horizontal="center" vertical="center"/>
    </xf>
    <xf numFmtId="3" fontId="26" fillId="97" borderId="71" xfId="0" applyNumberFormat="1" applyFont="1" applyFill="1" applyBorder="1" applyAlignment="1">
      <alignment horizontal="center" vertical="center"/>
    </xf>
    <xf numFmtId="49" fontId="26" fillId="35" borderId="24" xfId="0" applyNumberFormat="1" applyFont="1" applyFill="1" applyBorder="1" applyAlignment="1">
      <alignment horizontal="center" vertical="center" wrapText="1"/>
    </xf>
    <xf numFmtId="0" fontId="26" fillId="99" borderId="24" xfId="0" applyFont="1" applyFill="1" applyBorder="1" applyAlignment="1">
      <alignment horizontal="center" vertical="center" wrapText="1"/>
    </xf>
    <xf numFmtId="0" fontId="26" fillId="99" borderId="71" xfId="0" applyFont="1" applyFill="1" applyBorder="1" applyAlignment="1">
      <alignment horizontal="center" vertical="center" wrapText="1"/>
    </xf>
    <xf numFmtId="3" fontId="0" fillId="100" borderId="24" xfId="0" applyNumberFormat="1" applyFill="1" applyBorder="1" applyAlignment="1">
      <alignment horizontal="center" vertical="center"/>
    </xf>
    <xf numFmtId="3" fontId="0" fillId="100" borderId="14" xfId="0" applyNumberFormat="1" applyFill="1" applyBorder="1" applyAlignment="1">
      <alignment horizontal="center" vertical="center"/>
    </xf>
    <xf numFmtId="3" fontId="39" fillId="100" borderId="24" xfId="0" applyNumberFormat="1" applyFont="1" applyFill="1" applyBorder="1" applyAlignment="1">
      <alignment horizontal="center" vertical="center"/>
    </xf>
    <xf numFmtId="3" fontId="26" fillId="101" borderId="14" xfId="0" applyNumberFormat="1" applyFont="1" applyFill="1" applyBorder="1" applyAlignment="1">
      <alignment horizontal="center" vertical="center"/>
    </xf>
    <xf numFmtId="3" fontId="39" fillId="100" borderId="14" xfId="0" applyNumberFormat="1" applyFont="1" applyFill="1" applyBorder="1" applyAlignment="1">
      <alignment horizontal="center" vertical="center"/>
    </xf>
    <xf numFmtId="3" fontId="26" fillId="100" borderId="14" xfId="0" applyNumberFormat="1" applyFont="1" applyFill="1" applyBorder="1" applyAlignment="1">
      <alignment horizontal="center" vertical="center"/>
    </xf>
    <xf numFmtId="49" fontId="26" fillId="102" borderId="24" xfId="0" applyNumberFormat="1" applyFont="1" applyFill="1" applyBorder="1" applyAlignment="1">
      <alignment horizontal="center" vertical="center" wrapText="1"/>
    </xf>
    <xf numFmtId="49" fontId="26" fillId="102" borderId="71" xfId="0" applyNumberFormat="1" applyFont="1" applyFill="1" applyBorder="1" applyAlignment="1">
      <alignment horizontal="center" vertical="center" wrapText="1"/>
    </xf>
    <xf numFmtId="49" fontId="31" fillId="25" borderId="21" xfId="0" applyNumberFormat="1" applyFont="1" applyFill="1" applyBorder="1" applyAlignment="1">
      <alignment horizontal="center" vertical="center" wrapText="1"/>
    </xf>
    <xf numFmtId="49" fontId="31" fillId="25" borderId="80" xfId="0" applyNumberFormat="1" applyFont="1" applyFill="1" applyBorder="1" applyAlignment="1">
      <alignment horizontal="center" vertical="center" wrapText="1"/>
    </xf>
    <xf numFmtId="49" fontId="26" fillId="21" borderId="21" xfId="0" applyNumberFormat="1" applyFont="1" applyFill="1" applyBorder="1" applyAlignment="1">
      <alignment horizontal="center" vertical="center" wrapText="1"/>
    </xf>
    <xf numFmtId="0" fontId="26" fillId="21" borderId="21" xfId="0" applyFont="1" applyFill="1" applyBorder="1" applyAlignment="1">
      <alignment horizontal="center" vertical="center" wrapText="1"/>
    </xf>
    <xf numFmtId="3" fontId="26" fillId="28" borderId="5" xfId="0" applyNumberFormat="1" applyFont="1" applyFill="1" applyBorder="1" applyAlignment="1">
      <alignment horizontal="center" vertical="center"/>
    </xf>
    <xf numFmtId="3" fontId="26" fillId="21" borderId="5" xfId="0" applyNumberFormat="1" applyFont="1" applyFill="1" applyBorder="1" applyAlignment="1">
      <alignment horizontal="center" vertical="center"/>
    </xf>
    <xf numFmtId="49" fontId="26" fillId="27" borderId="24" xfId="0" applyNumberFormat="1" applyFont="1" applyFill="1" applyBorder="1" applyAlignment="1">
      <alignment horizontal="center" vertical="center" wrapText="1"/>
    </xf>
    <xf numFmtId="0" fontId="26" fillId="21" borderId="24" xfId="0" applyFont="1" applyFill="1" applyBorder="1" applyAlignment="1">
      <alignment horizontal="center" vertical="center" wrapText="1"/>
    </xf>
    <xf numFmtId="0" fontId="26" fillId="21" borderId="71" xfId="0" applyFont="1" applyFill="1" applyBorder="1" applyAlignment="1">
      <alignment horizontal="center" vertical="center" wrapText="1"/>
    </xf>
    <xf numFmtId="3" fontId="26" fillId="21" borderId="24" xfId="0" applyNumberFormat="1" applyFont="1" applyFill="1" applyBorder="1" applyAlignment="1">
      <alignment horizontal="center" vertical="center"/>
    </xf>
    <xf numFmtId="3" fontId="26" fillId="21" borderId="71" xfId="0" applyNumberFormat="1" applyFont="1" applyFill="1" applyBorder="1" applyAlignment="1">
      <alignment horizontal="center" vertical="center"/>
    </xf>
    <xf numFmtId="3" fontId="26" fillId="21" borderId="14" xfId="0" applyNumberFormat="1" applyFont="1" applyFill="1" applyBorder="1" applyAlignment="1">
      <alignment horizontal="center" vertical="center"/>
    </xf>
    <xf numFmtId="3" fontId="26" fillId="28" borderId="24" xfId="0" applyNumberFormat="1" applyFont="1" applyFill="1" applyBorder="1" applyAlignment="1">
      <alignment horizontal="center" vertical="center"/>
    </xf>
    <xf numFmtId="0" fontId="26" fillId="21" borderId="30" xfId="0" applyFont="1" applyFill="1" applyBorder="1" applyAlignment="1">
      <alignment horizontal="center" vertical="center" wrapText="1"/>
    </xf>
    <xf numFmtId="0" fontId="26" fillId="21" borderId="78" xfId="0" applyFont="1" applyFill="1" applyBorder="1" applyAlignment="1">
      <alignment horizontal="center" vertical="center" wrapText="1"/>
    </xf>
    <xf numFmtId="3" fontId="26" fillId="28" borderId="11" xfId="0" applyNumberFormat="1" applyFont="1" applyFill="1" applyBorder="1" applyAlignment="1">
      <alignment horizontal="center" vertical="center"/>
    </xf>
    <xf numFmtId="3" fontId="26" fillId="27" borderId="11" xfId="0" applyNumberFormat="1" applyFont="1" applyFill="1" applyBorder="1" applyAlignment="1">
      <alignment horizontal="center" vertical="center"/>
    </xf>
    <xf numFmtId="49" fontId="26" fillId="21" borderId="71" xfId="0" applyNumberFormat="1" applyFont="1" applyFill="1" applyBorder="1" applyAlignment="1">
      <alignment horizontal="center" vertical="center" wrapText="1"/>
    </xf>
    <xf numFmtId="0" fontId="26" fillId="21" borderId="93" xfId="0" applyFont="1" applyFill="1" applyBorder="1" applyAlignment="1">
      <alignment horizontal="center" vertical="center" wrapText="1"/>
    </xf>
    <xf numFmtId="0" fontId="26" fillId="28" borderId="41" xfId="0" applyFont="1" applyFill="1" applyBorder="1" applyAlignment="1">
      <alignment horizontal="center" vertical="center" wrapText="1"/>
    </xf>
    <xf numFmtId="3" fontId="26" fillId="28" borderId="41" xfId="0" applyNumberFormat="1" applyFont="1" applyFill="1" applyBorder="1" applyAlignment="1">
      <alignment horizontal="center" vertical="center"/>
    </xf>
    <xf numFmtId="3" fontId="26" fillId="27" borderId="14" xfId="0" applyNumberFormat="1" applyFont="1" applyFill="1" applyBorder="1" applyAlignment="1">
      <alignment horizontal="center" vertical="center"/>
    </xf>
    <xf numFmtId="49" fontId="26" fillId="27" borderId="41" xfId="0" applyNumberFormat="1" applyFont="1" applyFill="1" applyBorder="1" applyAlignment="1">
      <alignment horizontal="center" vertical="center" wrapText="1"/>
    </xf>
    <xf numFmtId="0" fontId="26" fillId="21" borderId="80" xfId="0" applyFont="1" applyFill="1" applyBorder="1" applyAlignment="1">
      <alignment horizontal="center" vertical="center" wrapText="1"/>
    </xf>
    <xf numFmtId="3" fontId="26" fillId="28" borderId="14" xfId="0" applyNumberFormat="1" applyFont="1" applyFill="1" applyBorder="1" applyAlignment="1">
      <alignment horizontal="center" vertical="center"/>
    </xf>
    <xf numFmtId="3" fontId="26" fillId="97" borderId="30" xfId="0" applyNumberFormat="1" applyFont="1" applyFill="1" applyBorder="1" applyAlignment="1">
      <alignment horizontal="center" vertical="center"/>
    </xf>
    <xf numFmtId="49" fontId="26" fillId="102" borderId="21" xfId="0" applyNumberFormat="1" applyFont="1" applyFill="1" applyBorder="1" applyAlignment="1">
      <alignment horizontal="center" vertical="center" wrapText="1"/>
    </xf>
    <xf numFmtId="0" fontId="26" fillId="102" borderId="21" xfId="0" applyFont="1" applyFill="1" applyBorder="1" applyAlignment="1">
      <alignment horizontal="center" vertical="center" wrapText="1"/>
    </xf>
    <xf numFmtId="0" fontId="26" fillId="102" borderId="80" xfId="0" applyFont="1" applyFill="1" applyBorder="1" applyAlignment="1">
      <alignment horizontal="center" vertical="center" wrapText="1"/>
    </xf>
    <xf numFmtId="3" fontId="26" fillId="104" borderId="5" xfId="0" applyNumberFormat="1" applyFont="1" applyFill="1" applyBorder="1" applyAlignment="1">
      <alignment horizontal="center" vertical="center"/>
    </xf>
    <xf numFmtId="3" fontId="26" fillId="102" borderId="5" xfId="0" applyNumberFormat="1" applyFont="1" applyFill="1" applyBorder="1" applyAlignment="1">
      <alignment horizontal="center" vertical="center"/>
    </xf>
    <xf numFmtId="49" fontId="26" fillId="102" borderId="41" xfId="0" applyNumberFormat="1" applyFont="1" applyFill="1" applyBorder="1" applyAlignment="1">
      <alignment horizontal="center" vertical="center" wrapText="1"/>
    </xf>
    <xf numFmtId="0" fontId="26" fillId="102" borderId="41" xfId="0" applyFont="1" applyFill="1" applyBorder="1" applyAlignment="1">
      <alignment horizontal="center" vertical="center" wrapText="1"/>
    </xf>
    <xf numFmtId="0" fontId="26" fillId="102" borderId="71" xfId="0" applyFont="1" applyFill="1" applyBorder="1" applyAlignment="1">
      <alignment horizontal="center" vertical="center" wrapText="1"/>
    </xf>
    <xf numFmtId="3" fontId="26" fillId="105" borderId="41" xfId="0" applyNumberFormat="1" applyFont="1" applyFill="1" applyBorder="1" applyAlignment="1">
      <alignment horizontal="center" vertical="center"/>
    </xf>
    <xf numFmtId="3" fontId="26" fillId="105" borderId="71" xfId="0" applyNumberFormat="1" applyFont="1" applyFill="1" applyBorder="1" applyAlignment="1">
      <alignment horizontal="center" vertical="center"/>
    </xf>
    <xf numFmtId="3" fontId="26" fillId="102" borderId="14" xfId="0" applyNumberFormat="1" applyFont="1" applyFill="1" applyBorder="1" applyAlignment="1">
      <alignment horizontal="center" vertical="center"/>
    </xf>
    <xf numFmtId="49" fontId="26" fillId="104" borderId="14" xfId="0" applyNumberFormat="1" applyFont="1" applyFill="1" applyBorder="1" applyAlignment="1">
      <alignment horizontal="center" vertical="center" wrapText="1"/>
    </xf>
    <xf numFmtId="49" fontId="26" fillId="104" borderId="41" xfId="0" applyNumberFormat="1" applyFont="1" applyFill="1" applyBorder="1" applyAlignment="1">
      <alignment horizontal="center" vertical="center" wrapText="1"/>
    </xf>
    <xf numFmtId="0" fontId="26" fillId="104" borderId="14" xfId="0" applyFont="1" applyFill="1" applyBorder="1" applyAlignment="1">
      <alignment horizontal="center" vertical="center" wrapText="1"/>
    </xf>
    <xf numFmtId="3" fontId="26" fillId="104" borderId="14" xfId="0" applyNumberFormat="1" applyFont="1" applyFill="1" applyBorder="1" applyAlignment="1">
      <alignment horizontal="center" vertical="center" wrapText="1"/>
    </xf>
    <xf numFmtId="0" fontId="26" fillId="102" borderId="14" xfId="0" applyFont="1" applyFill="1" applyBorder="1" applyAlignment="1">
      <alignment horizontal="center" vertical="center"/>
    </xf>
    <xf numFmtId="3" fontId="26" fillId="104" borderId="41" xfId="0" applyNumberFormat="1" applyFont="1" applyFill="1" applyBorder="1" applyAlignment="1">
      <alignment horizontal="center" vertical="center"/>
    </xf>
    <xf numFmtId="3" fontId="26" fillId="104" borderId="14" xfId="0" applyNumberFormat="1" applyFont="1" applyFill="1" applyBorder="1" applyAlignment="1">
      <alignment horizontal="center" vertical="center"/>
    </xf>
    <xf numFmtId="3" fontId="26" fillId="25" borderId="41" xfId="0" applyNumberFormat="1" applyFont="1" applyFill="1" applyBorder="1" applyAlignment="1">
      <alignment horizontal="center" vertical="center"/>
    </xf>
    <xf numFmtId="3" fontId="26" fillId="25" borderId="71" xfId="0" applyNumberFormat="1" applyFont="1" applyFill="1" applyBorder="1" applyAlignment="1">
      <alignment horizontal="center" vertical="center"/>
    </xf>
    <xf numFmtId="3" fontId="26" fillId="25" borderId="94" xfId="0" applyNumberFormat="1" applyFont="1" applyFill="1" applyBorder="1" applyAlignment="1">
      <alignment horizontal="center" vertical="center"/>
    </xf>
    <xf numFmtId="49" fontId="24" fillId="21" borderId="41" xfId="0" applyNumberFormat="1" applyFont="1" applyFill="1" applyBorder="1" applyAlignment="1">
      <alignment horizontal="center" vertical="center" wrapText="1"/>
    </xf>
    <xf numFmtId="0" fontId="24" fillId="21" borderId="41" xfId="0" applyFont="1" applyFill="1" applyBorder="1" applyAlignment="1">
      <alignment horizontal="center" vertical="center" wrapText="1"/>
    </xf>
    <xf numFmtId="49" fontId="24" fillId="21" borderId="41" xfId="0" applyNumberFormat="1" applyFont="1" applyFill="1" applyBorder="1" applyAlignment="1">
      <alignment vertical="center" wrapText="1"/>
    </xf>
    <xf numFmtId="49" fontId="24" fillId="106" borderId="41" xfId="0" applyNumberFormat="1" applyFont="1" applyFill="1" applyBorder="1" applyAlignment="1">
      <alignment horizontal="center" vertical="center" wrapText="1"/>
    </xf>
    <xf numFmtId="49" fontId="26" fillId="5" borderId="41" xfId="0" applyNumberFormat="1" applyFont="1" applyFill="1" applyBorder="1" applyAlignment="1">
      <alignment horizontal="center" vertical="center" wrapText="1"/>
    </xf>
    <xf numFmtId="0" fontId="26" fillId="5" borderId="41" xfId="0" applyFont="1" applyFill="1" applyBorder="1" applyAlignment="1">
      <alignment horizontal="center" vertical="center" wrapText="1"/>
    </xf>
    <xf numFmtId="49" fontId="26" fillId="0" borderId="41" xfId="0" applyNumberFormat="1" applyFont="1" applyBorder="1" applyAlignment="1">
      <alignment horizontal="center" vertical="center" wrapText="1"/>
    </xf>
    <xf numFmtId="0" fontId="24" fillId="102" borderId="41" xfId="4" applyFont="1" applyFill="1" applyBorder="1" applyAlignment="1">
      <alignment horizontal="center" vertical="center" wrapText="1"/>
    </xf>
    <xf numFmtId="49" fontId="24" fillId="102" borderId="41" xfId="4" applyNumberFormat="1" applyFont="1" applyFill="1" applyBorder="1" applyAlignment="1">
      <alignment horizontal="center" vertical="center" wrapText="1"/>
    </xf>
    <xf numFmtId="0" fontId="24" fillId="102" borderId="41" xfId="8" applyFont="1" applyFill="1" applyBorder="1" applyAlignment="1">
      <alignment horizontal="center" vertical="center" wrapText="1"/>
    </xf>
    <xf numFmtId="0" fontId="74" fillId="102" borderId="41" xfId="8" applyFont="1" applyFill="1" applyBorder="1" applyAlignment="1">
      <alignment horizontal="center" vertical="center"/>
    </xf>
    <xf numFmtId="0" fontId="75" fillId="22" borderId="41" xfId="2" applyFont="1" applyFill="1" applyBorder="1" applyAlignment="1">
      <alignment horizontal="center" vertical="center" wrapText="1"/>
    </xf>
    <xf numFmtId="49" fontId="75" fillId="22" borderId="41" xfId="4" applyNumberFormat="1" applyFont="1" applyFill="1" applyBorder="1" applyAlignment="1">
      <alignment horizontal="center" vertical="center" wrapText="1"/>
    </xf>
    <xf numFmtId="0" fontId="75" fillId="22" borderId="41" xfId="8" applyFont="1" applyFill="1" applyBorder="1" applyAlignment="1">
      <alignment horizontal="center" vertical="center" wrapText="1"/>
    </xf>
    <xf numFmtId="0" fontId="74" fillId="22" borderId="41" xfId="8" applyFont="1" applyFill="1" applyBorder="1" applyAlignment="1">
      <alignment horizontal="center" vertical="center"/>
    </xf>
    <xf numFmtId="0" fontId="24" fillId="107" borderId="4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3" fillId="2" borderId="14" xfId="0" applyFont="1" applyFill="1" applyBorder="1" applyAlignment="1">
      <alignment horizontal="right" vertical="center"/>
    </xf>
    <xf numFmtId="167" fontId="0" fillId="5" borderId="14" xfId="0" applyNumberFormat="1" applyFill="1" applyBorder="1" applyAlignment="1">
      <alignment horizontal="right" vertical="center" wrapText="1"/>
    </xf>
    <xf numFmtId="167" fontId="43" fillId="5" borderId="14" xfId="0" applyNumberFormat="1" applyFont="1" applyFill="1" applyBorder="1" applyAlignment="1">
      <alignment horizontal="right" vertical="center"/>
    </xf>
    <xf numFmtId="0" fontId="0" fillId="2" borderId="14" xfId="0" applyFill="1" applyBorder="1"/>
    <xf numFmtId="167" fontId="0" fillId="5" borderId="14" xfId="0" applyNumberFormat="1" applyFill="1" applyBorder="1" applyAlignment="1">
      <alignment horizontal="right"/>
    </xf>
    <xf numFmtId="0" fontId="0" fillId="4" borderId="14" xfId="0" applyFill="1" applyBorder="1"/>
    <xf numFmtId="167" fontId="0" fillId="12" borderId="14" xfId="0" applyNumberFormat="1" applyFill="1" applyBorder="1"/>
    <xf numFmtId="49" fontId="24" fillId="21" borderId="41" xfId="0" applyNumberFormat="1" applyFont="1" applyFill="1" applyBorder="1" applyAlignment="1">
      <alignment horizontal="center" vertical="center" textRotation="90" wrapText="1"/>
    </xf>
    <xf numFmtId="49" fontId="0" fillId="108" borderId="41" xfId="0" applyNumberForma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1" fontId="0" fillId="108" borderId="41" xfId="0" applyNumberFormat="1" applyFill="1" applyBorder="1" applyAlignment="1">
      <alignment horizontal="center" vertical="center" wrapText="1"/>
    </xf>
    <xf numFmtId="0" fontId="0" fillId="108" borderId="41" xfId="0" applyFill="1" applyBorder="1" applyAlignment="1">
      <alignment horizontal="center" vertical="center" wrapText="1"/>
    </xf>
    <xf numFmtId="49" fontId="0" fillId="108" borderId="41" xfId="0" applyNumberFormat="1" applyFill="1" applyBorder="1" applyAlignment="1">
      <alignment horizontal="left" vertical="center" wrapText="1"/>
    </xf>
    <xf numFmtId="49" fontId="4" fillId="108" borderId="41" xfId="0" applyNumberFormat="1" applyFont="1" applyFill="1" applyBorder="1" applyAlignment="1">
      <alignment horizontal="center" vertical="center" wrapText="1"/>
    </xf>
    <xf numFmtId="0" fontId="4" fillId="108" borderId="41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49" fontId="0" fillId="109" borderId="41" xfId="0" applyNumberFormat="1" applyFill="1" applyBorder="1" applyAlignment="1">
      <alignment horizontal="center" vertical="center" wrapText="1"/>
    </xf>
    <xf numFmtId="1" fontId="0" fillId="3" borderId="41" xfId="0" applyNumberFormat="1" applyFill="1" applyBorder="1" applyAlignment="1">
      <alignment horizontal="center" vertical="center" wrapText="1"/>
    </xf>
    <xf numFmtId="0" fontId="0" fillId="108" borderId="41" xfId="0" applyFill="1" applyBorder="1" applyAlignment="1">
      <alignment horizontal="left" vertical="center" wrapText="1"/>
    </xf>
    <xf numFmtId="1" fontId="0" fillId="3" borderId="14" xfId="0" applyNumberFormat="1" applyFill="1" applyBorder="1" applyAlignment="1">
      <alignment horizontal="center" vertical="center" wrapText="1"/>
    </xf>
    <xf numFmtId="1" fontId="4" fillId="3" borderId="41" xfId="0" applyNumberFormat="1" applyFont="1" applyFill="1" applyBorder="1" applyAlignment="1">
      <alignment horizontal="center" vertical="center" wrapText="1"/>
    </xf>
    <xf numFmtId="1" fontId="4" fillId="108" borderId="41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39" fillId="108" borderId="41" xfId="0" applyNumberFormat="1" applyFont="1" applyFill="1" applyBorder="1" applyAlignment="1">
      <alignment horizontal="center" vertical="center" wrapText="1"/>
    </xf>
    <xf numFmtId="49" fontId="0" fillId="110" borderId="41" xfId="0" applyNumberFormat="1" applyFill="1" applyBorder="1" applyAlignment="1">
      <alignment horizontal="center" vertical="center" wrapText="1"/>
    </xf>
    <xf numFmtId="0" fontId="0" fillId="111" borderId="41" xfId="0" applyFill="1" applyBorder="1" applyAlignment="1">
      <alignment horizontal="center" vertical="center" wrapText="1"/>
    </xf>
    <xf numFmtId="49" fontId="0" fillId="112" borderId="41" xfId="0" applyNumberFormat="1" applyFill="1" applyBorder="1" applyAlignment="1">
      <alignment horizontal="center" vertical="center" wrapText="1"/>
    </xf>
    <xf numFmtId="1" fontId="0" fillId="111" borderId="41" xfId="0" applyNumberFormat="1" applyFill="1" applyBorder="1" applyAlignment="1">
      <alignment horizontal="center" vertical="center" wrapText="1"/>
    </xf>
    <xf numFmtId="0" fontId="0" fillId="110" borderId="41" xfId="0" applyFill="1" applyBorder="1" applyAlignment="1">
      <alignment horizontal="center" vertical="center" wrapText="1"/>
    </xf>
    <xf numFmtId="49" fontId="0" fillId="110" borderId="41" xfId="0" applyNumberFormat="1" applyFill="1" applyBorder="1" applyAlignment="1">
      <alignment horizontal="left" vertical="center" wrapText="1"/>
    </xf>
    <xf numFmtId="49" fontId="4" fillId="110" borderId="41" xfId="0" applyNumberFormat="1" applyFont="1" applyFill="1" applyBorder="1" applyAlignment="1">
      <alignment horizontal="center" vertical="center" wrapText="1"/>
    </xf>
    <xf numFmtId="1" fontId="4" fillId="110" borderId="41" xfId="0" applyNumberFormat="1" applyFont="1" applyFill="1" applyBorder="1" applyAlignment="1">
      <alignment horizontal="center" vertical="center" wrapText="1"/>
    </xf>
    <xf numFmtId="0" fontId="4" fillId="111" borderId="41" xfId="0" applyFont="1" applyFill="1" applyBorder="1" applyAlignment="1">
      <alignment horizontal="center" vertical="center" wrapText="1"/>
    </xf>
    <xf numFmtId="49" fontId="0" fillId="111" borderId="41" xfId="0" applyNumberFormat="1" applyFill="1" applyBorder="1" applyAlignment="1">
      <alignment horizontal="left" vertical="center" wrapText="1"/>
    </xf>
    <xf numFmtId="49" fontId="0" fillId="111" borderId="41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1" fontId="0" fillId="5" borderId="41" xfId="0" applyNumberFormat="1" applyFill="1" applyBorder="1" applyAlignment="1">
      <alignment horizontal="center" vertical="center" wrapText="1"/>
    </xf>
    <xf numFmtId="1" fontId="4" fillId="5" borderId="41" xfId="0" applyNumberFormat="1" applyFont="1" applyFill="1" applyBorder="1" applyAlignment="1">
      <alignment horizontal="center" vertical="center" wrapText="1"/>
    </xf>
    <xf numFmtId="1" fontId="4" fillId="111" borderId="41" xfId="0" applyNumberFormat="1" applyFont="1" applyFill="1" applyBorder="1" applyAlignment="1">
      <alignment horizontal="center" vertical="center" wrapText="1"/>
    </xf>
    <xf numFmtId="49" fontId="4" fillId="111" borderId="41" xfId="0" applyNumberFormat="1" applyFont="1" applyFill="1" applyBorder="1" applyAlignment="1">
      <alignment horizontal="center" vertical="center" wrapText="1"/>
    </xf>
    <xf numFmtId="49" fontId="0" fillId="113" borderId="41" xfId="0" applyNumberFormat="1" applyFill="1" applyBorder="1" applyAlignment="1">
      <alignment horizontal="center" vertical="center" wrapText="1"/>
    </xf>
    <xf numFmtId="0" fontId="0" fillId="114" borderId="41" xfId="0" applyFill="1" applyBorder="1" applyAlignment="1">
      <alignment horizontal="center" vertical="center" wrapText="1"/>
    </xf>
    <xf numFmtId="49" fontId="0" fillId="115" borderId="41" xfId="0" applyNumberFormat="1" applyFill="1" applyBorder="1" applyAlignment="1">
      <alignment horizontal="center" vertical="center" wrapText="1"/>
    </xf>
    <xf numFmtId="0" fontId="0" fillId="116" borderId="41" xfId="0" applyFill="1" applyBorder="1" applyAlignment="1">
      <alignment horizontal="center" vertical="center" wrapText="1"/>
    </xf>
    <xf numFmtId="49" fontId="4" fillId="117" borderId="41" xfId="0" applyNumberFormat="1" applyFont="1" applyFill="1" applyBorder="1" applyAlignment="1">
      <alignment horizontal="center" vertical="center" wrapText="1"/>
    </xf>
    <xf numFmtId="0" fontId="4" fillId="118" borderId="41" xfId="0" applyFont="1" applyFill="1" applyBorder="1" applyAlignment="1">
      <alignment horizontal="center" vertical="center" wrapText="1"/>
    </xf>
    <xf numFmtId="0" fontId="44" fillId="21" borderId="41" xfId="0" applyFont="1" applyFill="1" applyBorder="1" applyAlignment="1">
      <alignment horizontal="center" vertical="center" wrapText="1"/>
    </xf>
    <xf numFmtId="0" fontId="44" fillId="21" borderId="30" xfId="0" applyFont="1" applyFill="1" applyBorder="1" applyAlignment="1">
      <alignment horizontal="center" vertical="center" wrapText="1"/>
    </xf>
    <xf numFmtId="49" fontId="44" fillId="21" borderId="30" xfId="0" applyNumberFormat="1" applyFont="1" applyFill="1" applyBorder="1" applyAlignment="1">
      <alignment horizontal="center" vertical="center" wrapText="1"/>
    </xf>
    <xf numFmtId="49" fontId="28" fillId="5" borderId="14" xfId="0" applyNumberFormat="1" applyFont="1" applyFill="1" applyBorder="1" applyAlignment="1">
      <alignment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28" fillId="5" borderId="14" xfId="0" applyFont="1" applyFill="1" applyBorder="1" applyAlignment="1">
      <alignment vertical="center" wrapText="1"/>
    </xf>
    <xf numFmtId="49" fontId="28" fillId="5" borderId="14" xfId="0" applyNumberFormat="1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0" fontId="28" fillId="5" borderId="14" xfId="0" applyFont="1" applyFill="1" applyBorder="1" applyAlignment="1">
      <alignment horizontal="center" vertical="center" wrapText="1"/>
    </xf>
    <xf numFmtId="49" fontId="44" fillId="2" borderId="14" xfId="0" applyNumberFormat="1" applyFont="1" applyFill="1" applyBorder="1" applyAlignment="1">
      <alignment vertical="center" wrapText="1"/>
    </xf>
    <xf numFmtId="0" fontId="44" fillId="2" borderId="14" xfId="0" applyFont="1" applyFill="1" applyBorder="1" applyAlignment="1">
      <alignment vertical="center" wrapText="1"/>
    </xf>
    <xf numFmtId="49" fontId="44" fillId="2" borderId="14" xfId="0" applyNumberFormat="1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left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4" fillId="21" borderId="21" xfId="0" applyFont="1" applyFill="1" applyBorder="1" applyAlignment="1">
      <alignment vertical="center" wrapText="1"/>
    </xf>
    <xf numFmtId="49" fontId="28" fillId="21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30" fillId="21" borderId="41" xfId="0" applyNumberFormat="1" applyFont="1" applyFill="1" applyBorder="1" applyAlignment="1">
      <alignment horizontal="center" vertical="center" wrapText="1"/>
    </xf>
    <xf numFmtId="49" fontId="30" fillId="21" borderId="41" xfId="0" applyNumberFormat="1" applyFont="1" applyFill="1" applyBorder="1" applyAlignment="1">
      <alignment horizontal="center" vertical="center" textRotation="90" wrapText="1"/>
    </xf>
    <xf numFmtId="49" fontId="26" fillId="2" borderId="11" xfId="0" applyNumberFormat="1" applyFont="1" applyFill="1" applyBorder="1" applyAlignment="1">
      <alignment horizontal="center" vertical="center" wrapText="1"/>
    </xf>
    <xf numFmtId="0" fontId="26" fillId="119" borderId="73" xfId="0" applyFont="1" applyFill="1" applyBorder="1" applyAlignment="1">
      <alignment horizontal="center" vertical="center" wrapText="1"/>
    </xf>
    <xf numFmtId="49" fontId="26" fillId="2" borderId="30" xfId="0" applyNumberFormat="1" applyFont="1" applyFill="1" applyBorder="1" applyAlignment="1">
      <alignment horizontal="center" vertical="center" wrapText="1"/>
    </xf>
    <xf numFmtId="0" fontId="26" fillId="119" borderId="78" xfId="0" applyFon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49" fontId="26" fillId="2" borderId="5" xfId="0" applyNumberFormat="1" applyFont="1" applyFill="1" applyBorder="1" applyAlignment="1">
      <alignment horizontal="center" vertical="center" wrapText="1"/>
    </xf>
    <xf numFmtId="0" fontId="26" fillId="119" borderId="42" xfId="0" applyFont="1" applyFill="1" applyBorder="1" applyAlignment="1">
      <alignment vertical="center" wrapText="1"/>
    </xf>
    <xf numFmtId="0" fontId="26" fillId="119" borderId="5" xfId="0" applyFont="1" applyFill="1" applyBorder="1" applyAlignment="1">
      <alignment vertical="center" wrapText="1"/>
    </xf>
    <xf numFmtId="49" fontId="39" fillId="119" borderId="5" xfId="0" applyNumberFormat="1" applyFont="1" applyFill="1" applyBorder="1" applyAlignment="1">
      <alignment horizontal="center" vertical="center" wrapText="1"/>
    </xf>
    <xf numFmtId="49" fontId="26" fillId="2" borderId="97" xfId="0" applyNumberFormat="1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textRotation="90" wrapText="1"/>
    </xf>
    <xf numFmtId="49" fontId="9" fillId="4" borderId="9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textRotation="90" wrapText="1"/>
    </xf>
    <xf numFmtId="49" fontId="7" fillId="4" borderId="12" xfId="0" applyNumberFormat="1" applyFont="1" applyFill="1" applyBorder="1" applyAlignment="1">
      <alignment horizontal="center" vertical="center" textRotation="90" wrapText="1"/>
    </xf>
    <xf numFmtId="49" fontId="7" fillId="4" borderId="16" xfId="0" applyNumberFormat="1" applyFont="1" applyFill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 horizontal="center" vertical="center" textRotation="90" wrapText="1"/>
    </xf>
    <xf numFmtId="0" fontId="7" fillId="4" borderId="13" xfId="0" applyFont="1" applyFill="1" applyBorder="1" applyAlignment="1">
      <alignment horizontal="center" vertical="center" textRotation="90" wrapText="1"/>
    </xf>
    <xf numFmtId="0" fontId="7" fillId="4" borderId="17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9" fillId="4" borderId="11" xfId="0" applyFont="1" applyFill="1" applyBorder="1" applyAlignment="1">
      <alignment horizontal="center" vertical="center" textRotation="90" wrapText="1"/>
    </xf>
    <xf numFmtId="0" fontId="9" fillId="4" borderId="13" xfId="0" applyFont="1" applyFill="1" applyBorder="1" applyAlignment="1">
      <alignment horizontal="center" vertical="center" textRotation="90" wrapText="1"/>
    </xf>
    <xf numFmtId="0" fontId="9" fillId="4" borderId="17" xfId="0" applyFont="1" applyFill="1" applyBorder="1" applyAlignment="1">
      <alignment horizontal="center" vertical="center" textRotation="90" wrapText="1"/>
    </xf>
    <xf numFmtId="49" fontId="16" fillId="10" borderId="11" xfId="0" applyNumberFormat="1" applyFont="1" applyFill="1" applyBorder="1" applyAlignment="1">
      <alignment horizontal="center" vertical="center" wrapText="1"/>
    </xf>
    <xf numFmtId="49" fontId="16" fillId="10" borderId="5" xfId="0" applyNumberFormat="1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7" borderId="5" xfId="0" applyNumberFormat="1" applyFont="1" applyFill="1" applyBorder="1" applyAlignment="1">
      <alignment horizontal="center" vertical="center" wrapText="1"/>
    </xf>
    <xf numFmtId="49" fontId="16" fillId="11" borderId="11" xfId="0" applyNumberFormat="1" applyFont="1" applyFill="1" applyBorder="1" applyAlignment="1">
      <alignment horizontal="center" vertical="center" wrapText="1"/>
    </xf>
    <xf numFmtId="49" fontId="16" fillId="11" borderId="5" xfId="0" applyNumberFormat="1" applyFont="1" applyFill="1" applyBorder="1" applyAlignment="1">
      <alignment horizontal="center" vertical="center" wrapText="1"/>
    </xf>
    <xf numFmtId="49" fontId="16" fillId="12" borderId="23" xfId="0" applyNumberFormat="1" applyFont="1" applyFill="1" applyBorder="1" applyAlignment="1">
      <alignment horizontal="center" vertical="center" wrapText="1"/>
    </xf>
    <xf numFmtId="49" fontId="16" fillId="12" borderId="29" xfId="0" applyNumberFormat="1" applyFont="1" applyFill="1" applyBorder="1" applyAlignment="1">
      <alignment horizontal="center" vertical="center" wrapText="1"/>
    </xf>
    <xf numFmtId="49" fontId="9" fillId="5" borderId="13" xfId="0" applyNumberFormat="1" applyFont="1" applyFill="1" applyBorder="1" applyAlignment="1">
      <alignment horizontal="center" vertical="top" wrapText="1"/>
    </xf>
    <xf numFmtId="0" fontId="9" fillId="7" borderId="13" xfId="0" applyFont="1" applyFill="1" applyBorder="1" applyAlignment="1">
      <alignment horizontal="center" vertical="top" wrapText="1"/>
    </xf>
    <xf numFmtId="49" fontId="11" fillId="6" borderId="13" xfId="0" applyNumberFormat="1" applyFont="1" applyFill="1" applyBorder="1" applyAlignment="1">
      <alignment horizontal="left" vertical="top" wrapText="1"/>
    </xf>
    <xf numFmtId="49" fontId="11" fillId="6" borderId="34" xfId="0" applyNumberFormat="1" applyFont="1" applyFill="1" applyBorder="1" applyAlignment="1">
      <alignment horizontal="left" vertical="top" wrapText="1"/>
    </xf>
    <xf numFmtId="49" fontId="16" fillId="8" borderId="11" xfId="0" applyNumberFormat="1" applyFont="1" applyFill="1" applyBorder="1" applyAlignment="1">
      <alignment horizontal="center" vertical="center" wrapText="1"/>
    </xf>
    <xf numFmtId="49" fontId="16" fillId="8" borderId="5" xfId="0" applyNumberFormat="1" applyFont="1" applyFill="1" applyBorder="1" applyAlignment="1">
      <alignment horizontal="center" vertical="center" wrapText="1"/>
    </xf>
    <xf numFmtId="49" fontId="16" fillId="9" borderId="25" xfId="0" applyNumberFormat="1" applyFont="1" applyFill="1" applyBorder="1" applyAlignment="1">
      <alignment horizontal="center" vertical="center" wrapText="1"/>
    </xf>
    <xf numFmtId="49" fontId="16" fillId="9" borderId="27" xfId="0" applyNumberFormat="1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left" vertical="center" wrapText="1"/>
    </xf>
    <xf numFmtId="0" fontId="16" fillId="8" borderId="28" xfId="0" applyFont="1" applyFill="1" applyBorder="1" applyAlignment="1">
      <alignment horizontal="left" vertical="center" wrapText="1"/>
    </xf>
    <xf numFmtId="49" fontId="16" fillId="12" borderId="25" xfId="0" applyNumberFormat="1" applyFont="1" applyFill="1" applyBorder="1" applyAlignment="1">
      <alignment horizontal="center" vertical="center" wrapText="1"/>
    </xf>
    <xf numFmtId="49" fontId="16" fillId="12" borderId="27" xfId="0" applyNumberFormat="1" applyFont="1" applyFill="1" applyBorder="1" applyAlignment="1">
      <alignment horizontal="center" vertical="center" wrapText="1"/>
    </xf>
    <xf numFmtId="49" fontId="9" fillId="5" borderId="34" xfId="0" applyNumberFormat="1" applyFont="1" applyFill="1" applyBorder="1" applyAlignment="1">
      <alignment horizontal="center" vertical="top" wrapText="1"/>
    </xf>
    <xf numFmtId="0" fontId="9" fillId="7" borderId="35" xfId="0" applyFont="1" applyFill="1" applyBorder="1" applyAlignment="1">
      <alignment horizontal="center" vertical="top" wrapText="1"/>
    </xf>
    <xf numFmtId="1" fontId="16" fillId="8" borderId="39" xfId="0" applyNumberFormat="1" applyFont="1" applyFill="1" applyBorder="1" applyAlignment="1">
      <alignment horizontal="center" vertical="center" wrapText="1"/>
    </xf>
    <xf numFmtId="1" fontId="16" fillId="8" borderId="42" xfId="0" applyNumberFormat="1" applyFont="1" applyFill="1" applyBorder="1" applyAlignment="1">
      <alignment horizontal="center" vertical="center" wrapText="1"/>
    </xf>
    <xf numFmtId="49" fontId="16" fillId="9" borderId="11" xfId="0" applyNumberFormat="1" applyFont="1" applyFill="1" applyBorder="1" applyAlignment="1">
      <alignment horizontal="center" vertical="center" wrapText="1"/>
    </xf>
    <xf numFmtId="49" fontId="16" fillId="9" borderId="5" xfId="0" applyNumberFormat="1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left" vertical="center" wrapText="1"/>
    </xf>
    <xf numFmtId="0" fontId="16" fillId="8" borderId="5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top" wrapText="1"/>
    </xf>
    <xf numFmtId="0" fontId="11" fillId="6" borderId="13" xfId="0" applyFont="1" applyFill="1" applyBorder="1" applyAlignment="1">
      <alignment horizontal="left" vertical="top" wrapText="1"/>
    </xf>
    <xf numFmtId="1" fontId="16" fillId="8" borderId="11" xfId="0" applyNumberFormat="1" applyFont="1" applyFill="1" applyBorder="1" applyAlignment="1">
      <alignment horizontal="center" vertical="center" wrapText="1"/>
    </xf>
    <xf numFmtId="1" fontId="16" fillId="8" borderId="5" xfId="0" applyNumberFormat="1" applyFont="1" applyFill="1" applyBorder="1" applyAlignment="1">
      <alignment horizontal="center" vertical="center" wrapText="1"/>
    </xf>
    <xf numFmtId="0" fontId="16" fillId="8" borderId="36" xfId="0" applyFont="1" applyFill="1" applyBorder="1" applyAlignment="1">
      <alignment horizontal="left" vertical="center" wrapText="1"/>
    </xf>
    <xf numFmtId="49" fontId="20" fillId="14" borderId="43" xfId="0" applyNumberFormat="1" applyFont="1" applyFill="1" applyBorder="1" applyAlignment="1">
      <alignment horizontal="center" vertical="center" wrapText="1"/>
    </xf>
    <xf numFmtId="49" fontId="20" fillId="14" borderId="44" xfId="0" applyNumberFormat="1" applyFont="1" applyFill="1" applyBorder="1" applyAlignment="1">
      <alignment horizontal="center" vertical="center" wrapText="1"/>
    </xf>
    <xf numFmtId="49" fontId="20" fillId="14" borderId="45" xfId="0" applyNumberFormat="1" applyFont="1" applyFill="1" applyBorder="1" applyAlignment="1">
      <alignment horizontal="center" vertical="center" wrapText="1"/>
    </xf>
    <xf numFmtId="0" fontId="21" fillId="14" borderId="47" xfId="0" applyFont="1" applyFill="1" applyBorder="1" applyAlignment="1">
      <alignment horizontal="center" vertical="center" wrapText="1"/>
    </xf>
    <xf numFmtId="0" fontId="21" fillId="14" borderId="44" xfId="0" applyFont="1" applyFill="1" applyBorder="1" applyAlignment="1">
      <alignment horizontal="center" vertical="center" wrapText="1"/>
    </xf>
    <xf numFmtId="0" fontId="21" fillId="14" borderId="4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6" fillId="12" borderId="40" xfId="0" applyFont="1" applyFill="1" applyBorder="1" applyAlignment="1">
      <alignment horizontal="center" vertical="center" wrapText="1"/>
    </xf>
    <xf numFmtId="0" fontId="16" fillId="12" borderId="27" xfId="0" applyFont="1" applyFill="1" applyBorder="1" applyAlignment="1">
      <alignment horizontal="center" vertical="center" wrapText="1"/>
    </xf>
    <xf numFmtId="0" fontId="5" fillId="15" borderId="43" xfId="0" applyFont="1" applyFill="1" applyBorder="1" applyAlignment="1">
      <alignment horizontal="left" vertical="top" wrapText="1"/>
    </xf>
    <xf numFmtId="0" fontId="5" fillId="15" borderId="44" xfId="0" applyFont="1" applyFill="1" applyBorder="1" applyAlignment="1">
      <alignment horizontal="left" vertical="top" wrapText="1"/>
    </xf>
    <xf numFmtId="49" fontId="24" fillId="16" borderId="2" xfId="0" applyNumberFormat="1" applyFont="1" applyFill="1" applyBorder="1" applyAlignment="1">
      <alignment horizontal="center" vertical="center" wrapText="1"/>
    </xf>
    <xf numFmtId="49" fontId="24" fillId="16" borderId="52" xfId="0" applyNumberFormat="1" applyFont="1" applyFill="1" applyBorder="1" applyAlignment="1">
      <alignment horizontal="center" vertical="center" wrapText="1"/>
    </xf>
    <xf numFmtId="49" fontId="24" fillId="15" borderId="54" xfId="0" applyNumberFormat="1" applyFont="1" applyFill="1" applyBorder="1" applyAlignment="1">
      <alignment horizontal="center" vertical="center" textRotation="90" wrapText="1"/>
    </xf>
    <xf numFmtId="49" fontId="24" fillId="15" borderId="14" xfId="0" applyNumberFormat="1" applyFont="1" applyFill="1" applyBorder="1" applyAlignment="1">
      <alignment horizontal="center" vertical="center" textRotation="90" wrapText="1"/>
    </xf>
    <xf numFmtId="0" fontId="26" fillId="15" borderId="11" xfId="0" applyFont="1" applyFill="1" applyBorder="1" applyAlignment="1">
      <alignment horizontal="center" vertical="center" textRotation="90" wrapText="1"/>
    </xf>
    <xf numFmtId="0" fontId="26" fillId="15" borderId="13" xfId="0" applyFont="1" applyFill="1" applyBorder="1" applyAlignment="1">
      <alignment horizontal="center" vertical="center" textRotation="90" wrapText="1"/>
    </xf>
    <xf numFmtId="0" fontId="26" fillId="15" borderId="5" xfId="0" applyFont="1" applyFill="1" applyBorder="1" applyAlignment="1">
      <alignment horizontal="center" vertical="center" textRotation="90" wrapText="1"/>
    </xf>
    <xf numFmtId="49" fontId="28" fillId="15" borderId="55" xfId="0" applyNumberFormat="1" applyFont="1" applyFill="1" applyBorder="1" applyAlignment="1">
      <alignment horizontal="center" vertical="center" textRotation="90" wrapText="1"/>
    </xf>
    <xf numFmtId="49" fontId="28" fillId="15" borderId="56" xfId="0" applyNumberFormat="1" applyFont="1" applyFill="1" applyBorder="1" applyAlignment="1">
      <alignment horizontal="center" vertical="center" textRotation="90" wrapText="1"/>
    </xf>
    <xf numFmtId="49" fontId="28" fillId="16" borderId="30" xfId="0" applyNumberFormat="1" applyFont="1" applyFill="1" applyBorder="1" applyAlignment="1">
      <alignment horizontal="center" vertical="center" textRotation="90" wrapText="1"/>
    </xf>
    <xf numFmtId="49" fontId="28" fillId="16" borderId="57" xfId="0" applyNumberFormat="1" applyFont="1" applyFill="1" applyBorder="1" applyAlignment="1">
      <alignment horizontal="center" vertical="center" textRotation="90" wrapText="1"/>
    </xf>
    <xf numFmtId="49" fontId="28" fillId="16" borderId="60" xfId="0" applyNumberFormat="1" applyFont="1" applyFill="1" applyBorder="1" applyAlignment="1">
      <alignment horizontal="center" vertical="center" textRotation="90" wrapText="1"/>
    </xf>
    <xf numFmtId="49" fontId="28" fillId="16" borderId="30" xfId="0" applyNumberFormat="1" applyFont="1" applyFill="1" applyBorder="1" applyAlignment="1">
      <alignment horizontal="left" vertical="center" textRotation="90" wrapText="1"/>
    </xf>
    <xf numFmtId="49" fontId="28" fillId="16" borderId="57" xfId="0" applyNumberFormat="1" applyFont="1" applyFill="1" applyBorder="1" applyAlignment="1">
      <alignment horizontal="left" vertical="center" textRotation="90" wrapText="1"/>
    </xf>
    <xf numFmtId="49" fontId="28" fillId="16" borderId="60" xfId="0" applyNumberFormat="1" applyFont="1" applyFill="1" applyBorder="1" applyAlignment="1">
      <alignment horizontal="left" vertical="center" textRotation="90" wrapText="1"/>
    </xf>
    <xf numFmtId="49" fontId="30" fillId="16" borderId="30" xfId="0" applyNumberFormat="1" applyFont="1" applyFill="1" applyBorder="1" applyAlignment="1">
      <alignment horizontal="center" vertical="center" textRotation="90" wrapText="1"/>
    </xf>
    <xf numFmtId="49" fontId="30" fillId="16" borderId="57" xfId="0" applyNumberFormat="1" applyFont="1" applyFill="1" applyBorder="1" applyAlignment="1">
      <alignment horizontal="center" vertical="center" textRotation="90" wrapText="1"/>
    </xf>
    <xf numFmtId="49" fontId="30" fillId="16" borderId="60" xfId="0" applyNumberFormat="1" applyFont="1" applyFill="1" applyBorder="1" applyAlignment="1">
      <alignment horizontal="center" vertical="center" textRotation="90" wrapText="1"/>
    </xf>
    <xf numFmtId="49" fontId="26" fillId="16" borderId="30" xfId="0" applyNumberFormat="1" applyFont="1" applyFill="1" applyBorder="1" applyAlignment="1">
      <alignment horizontal="center" vertical="center" textRotation="90" wrapText="1"/>
    </xf>
    <xf numFmtId="49" fontId="26" fillId="16" borderId="57" xfId="0" applyNumberFormat="1" applyFont="1" applyFill="1" applyBorder="1" applyAlignment="1">
      <alignment horizontal="center" vertical="center" textRotation="90" wrapText="1"/>
    </xf>
    <xf numFmtId="49" fontId="26" fillId="16" borderId="60" xfId="0" applyNumberFormat="1" applyFont="1" applyFill="1" applyBorder="1" applyAlignment="1">
      <alignment horizontal="center" vertical="center" textRotation="90" wrapText="1"/>
    </xf>
    <xf numFmtId="49" fontId="32" fillId="8" borderId="0" xfId="0" applyNumberFormat="1" applyFont="1" applyFill="1" applyAlignment="1">
      <alignment horizontal="left" vertical="top" wrapText="1"/>
    </xf>
    <xf numFmtId="0" fontId="31" fillId="17" borderId="11" xfId="0" applyFont="1" applyFill="1" applyBorder="1" applyAlignment="1">
      <alignment horizontal="center" vertical="top" wrapText="1"/>
    </xf>
    <xf numFmtId="0" fontId="31" fillId="17" borderId="13" xfId="0" applyFont="1" applyFill="1" applyBorder="1" applyAlignment="1">
      <alignment horizontal="center" vertical="top" wrapText="1"/>
    </xf>
    <xf numFmtId="0" fontId="31" fillId="17" borderId="5" xfId="0" applyFont="1" applyFill="1" applyBorder="1" applyAlignment="1">
      <alignment horizontal="center" vertical="top" wrapText="1"/>
    </xf>
    <xf numFmtId="0" fontId="0" fillId="18" borderId="14" xfId="0" applyFill="1" applyBorder="1" applyAlignment="1">
      <alignment horizontal="center" vertical="center" textRotation="90" wrapText="1"/>
    </xf>
    <xf numFmtId="0" fontId="37" fillId="18" borderId="14" xfId="0" quotePrefix="1" applyFont="1" applyFill="1" applyBorder="1" applyAlignment="1">
      <alignment horizontal="center" vertical="center" textRotation="90" wrapText="1"/>
    </xf>
    <xf numFmtId="49" fontId="30" fillId="18" borderId="14" xfId="0" applyNumberFormat="1" applyFont="1" applyFill="1" applyBorder="1" applyAlignment="1">
      <alignment horizontal="center" vertical="center" textRotation="90" wrapText="1"/>
    </xf>
    <xf numFmtId="49" fontId="28" fillId="18" borderId="14" xfId="0" applyNumberFormat="1" applyFont="1" applyFill="1" applyBorder="1" applyAlignment="1">
      <alignment horizontal="center" vertical="center" textRotation="90" wrapText="1"/>
    </xf>
    <xf numFmtId="49" fontId="30" fillId="18" borderId="11" xfId="0" applyNumberFormat="1" applyFont="1" applyFill="1" applyBorder="1" applyAlignment="1">
      <alignment horizontal="center" vertical="center" wrapText="1"/>
    </xf>
    <xf numFmtId="49" fontId="30" fillId="18" borderId="5" xfId="0" applyNumberFormat="1" applyFont="1" applyFill="1" applyBorder="1" applyAlignment="1">
      <alignment horizontal="center" vertical="center" wrapText="1"/>
    </xf>
    <xf numFmtId="49" fontId="30" fillId="18" borderId="13" xfId="0" applyNumberFormat="1" applyFont="1" applyFill="1" applyBorder="1" applyAlignment="1">
      <alignment horizontal="center" vertical="center" wrapText="1"/>
    </xf>
    <xf numFmtId="49" fontId="0" fillId="18" borderId="11" xfId="0" applyNumberFormat="1" applyFill="1" applyBorder="1" applyAlignment="1">
      <alignment horizontal="center" vertical="center" wrapText="1"/>
    </xf>
    <xf numFmtId="49" fontId="0" fillId="18" borderId="13" xfId="0" applyNumberFormat="1" applyFill="1" applyBorder="1" applyAlignment="1">
      <alignment horizontal="center" vertical="center" wrapText="1"/>
    </xf>
    <xf numFmtId="49" fontId="0" fillId="18" borderId="5" xfId="0" applyNumberFormat="1" applyFill="1" applyBorder="1" applyAlignment="1">
      <alignment horizontal="center" vertical="center" wrapText="1"/>
    </xf>
    <xf numFmtId="0" fontId="40" fillId="18" borderId="14" xfId="0" applyFont="1" applyFill="1" applyBorder="1" applyAlignment="1">
      <alignment horizontal="center" vertical="center" textRotation="90" wrapText="1"/>
    </xf>
    <xf numFmtId="49" fontId="42" fillId="14" borderId="62" xfId="0" applyNumberFormat="1" applyFont="1" applyFill="1" applyBorder="1" applyAlignment="1">
      <alignment horizontal="center" vertical="center" wrapText="1"/>
    </xf>
    <xf numFmtId="49" fontId="42" fillId="14" borderId="63" xfId="0" applyNumberFormat="1" applyFont="1" applyFill="1" applyBorder="1" applyAlignment="1">
      <alignment horizontal="center" vertical="center" wrapText="1"/>
    </xf>
    <xf numFmtId="49" fontId="42" fillId="14" borderId="64" xfId="0" applyNumberFormat="1" applyFont="1" applyFill="1" applyBorder="1" applyAlignment="1">
      <alignment horizontal="center" vertical="center" wrapText="1"/>
    </xf>
    <xf numFmtId="49" fontId="31" fillId="6" borderId="14" xfId="0" applyNumberFormat="1" applyFont="1" applyFill="1" applyBorder="1" applyAlignment="1">
      <alignment horizontal="center" vertical="top" wrapText="1"/>
    </xf>
    <xf numFmtId="0" fontId="32" fillId="5" borderId="14" xfId="0" applyFont="1" applyFill="1" applyBorder="1" applyAlignment="1">
      <alignment horizontal="left" vertical="top" wrapText="1"/>
    </xf>
    <xf numFmtId="0" fontId="31" fillId="12" borderId="14" xfId="0" applyFont="1" applyFill="1" applyBorder="1" applyAlignment="1">
      <alignment horizontal="center" vertical="top" wrapText="1"/>
    </xf>
    <xf numFmtId="0" fontId="46" fillId="20" borderId="7" xfId="2" applyFont="1" applyFill="1" applyBorder="1" applyAlignment="1">
      <alignment horizontal="center" vertical="center"/>
    </xf>
    <xf numFmtId="0" fontId="46" fillId="20" borderId="68" xfId="2" applyFont="1" applyFill="1" applyBorder="1" applyAlignment="1">
      <alignment horizontal="center" vertical="center"/>
    </xf>
    <xf numFmtId="0" fontId="46" fillId="20" borderId="8" xfId="2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top" wrapText="1"/>
    </xf>
    <xf numFmtId="49" fontId="5" fillId="19" borderId="38" xfId="0" applyNumberFormat="1" applyFont="1" applyFill="1" applyBorder="1" applyAlignment="1">
      <alignment horizontal="left" vertical="center" wrapText="1"/>
    </xf>
    <xf numFmtId="49" fontId="24" fillId="19" borderId="65" xfId="0" applyNumberFormat="1" applyFont="1" applyFill="1" applyBorder="1" applyAlignment="1">
      <alignment horizontal="center" vertical="center" wrapText="1"/>
    </xf>
    <xf numFmtId="49" fontId="24" fillId="19" borderId="66" xfId="0" applyNumberFormat="1" applyFont="1" applyFill="1" applyBorder="1" applyAlignment="1">
      <alignment horizontal="center" vertical="center" wrapText="1"/>
    </xf>
    <xf numFmtId="49" fontId="24" fillId="19" borderId="67" xfId="0" applyNumberFormat="1" applyFont="1" applyFill="1" applyBorder="1" applyAlignment="1">
      <alignment horizontal="center" vertical="center" wrapText="1"/>
    </xf>
    <xf numFmtId="49" fontId="30" fillId="19" borderId="14" xfId="0" applyNumberFormat="1" applyFont="1" applyFill="1" applyBorder="1" applyAlignment="1">
      <alignment horizontal="center" vertical="center" wrapText="1"/>
    </xf>
    <xf numFmtId="49" fontId="30" fillId="19" borderId="7" xfId="0" applyNumberFormat="1" applyFont="1" applyFill="1" applyBorder="1" applyAlignment="1">
      <alignment horizontal="center" vertical="center" wrapText="1"/>
    </xf>
    <xf numFmtId="49" fontId="30" fillId="19" borderId="68" xfId="0" applyNumberFormat="1" applyFont="1" applyFill="1" applyBorder="1" applyAlignment="1">
      <alignment horizontal="center" vertical="center" wrapText="1"/>
    </xf>
    <xf numFmtId="49" fontId="30" fillId="19" borderId="8" xfId="0" applyNumberFormat="1" applyFont="1" applyFill="1" applyBorder="1" applyAlignment="1">
      <alignment horizontal="center" vertical="center" wrapText="1"/>
    </xf>
    <xf numFmtId="49" fontId="48" fillId="21" borderId="30" xfId="0" applyNumberFormat="1" applyFont="1" applyFill="1" applyBorder="1" applyAlignment="1">
      <alignment horizontal="left" vertical="center" wrapText="1"/>
    </xf>
    <xf numFmtId="49" fontId="49" fillId="21" borderId="14" xfId="0" applyNumberFormat="1" applyFont="1" applyFill="1" applyBorder="1" applyAlignment="1">
      <alignment horizontal="center" vertical="center" wrapText="1"/>
    </xf>
    <xf numFmtId="0" fontId="49" fillId="21" borderId="14" xfId="0" applyFont="1" applyFill="1" applyBorder="1" applyAlignment="1">
      <alignment horizontal="center" vertical="center" wrapText="1"/>
    </xf>
    <xf numFmtId="0" fontId="49" fillId="25" borderId="38" xfId="0" applyFont="1" applyFill="1" applyBorder="1" applyAlignment="1">
      <alignment horizontal="center" vertical="center" wrapText="1"/>
    </xf>
    <xf numFmtId="49" fontId="50" fillId="21" borderId="14" xfId="0" applyNumberFormat="1" applyFont="1" applyFill="1" applyBorder="1" applyAlignment="1">
      <alignment horizontal="center" vertical="center" wrapText="1"/>
    </xf>
    <xf numFmtId="49" fontId="49" fillId="22" borderId="21" xfId="0" applyNumberFormat="1" applyFont="1" applyFill="1" applyBorder="1" applyAlignment="1">
      <alignment horizontal="center" vertical="center" wrapText="1"/>
    </xf>
    <xf numFmtId="0" fontId="50" fillId="25" borderId="69" xfId="0" applyFont="1" applyFill="1" applyBorder="1" applyAlignment="1">
      <alignment horizontal="center" vertical="center" wrapText="1"/>
    </xf>
    <xf numFmtId="0" fontId="50" fillId="25" borderId="24" xfId="0" applyFont="1" applyFill="1" applyBorder="1" applyAlignment="1">
      <alignment horizontal="center" vertical="center" wrapText="1"/>
    </xf>
    <xf numFmtId="1" fontId="49" fillId="25" borderId="38" xfId="0" applyNumberFormat="1" applyFont="1" applyFill="1" applyBorder="1" applyAlignment="1">
      <alignment horizontal="center" vertical="center" wrapText="1"/>
    </xf>
    <xf numFmtId="2" fontId="49" fillId="25" borderId="38" xfId="0" applyNumberFormat="1" applyFont="1" applyFill="1" applyBorder="1" applyAlignment="1">
      <alignment horizontal="center" vertical="center" wrapText="1"/>
    </xf>
    <xf numFmtId="0" fontId="49" fillId="30" borderId="38" xfId="0" applyFont="1" applyFill="1" applyBorder="1" applyAlignment="1">
      <alignment horizontal="center" vertical="center" wrapText="1"/>
    </xf>
    <xf numFmtId="49" fontId="49" fillId="32" borderId="38" xfId="0" applyNumberFormat="1" applyFont="1" applyFill="1" applyBorder="1" applyAlignment="1">
      <alignment horizontal="center" vertical="center" wrapText="1"/>
    </xf>
    <xf numFmtId="49" fontId="49" fillId="33" borderId="69" xfId="0" applyNumberFormat="1" applyFont="1" applyFill="1" applyBorder="1" applyAlignment="1">
      <alignment horizontal="center" vertical="center" wrapText="1"/>
    </xf>
    <xf numFmtId="49" fontId="49" fillId="33" borderId="38" xfId="0" applyNumberFormat="1" applyFont="1" applyFill="1" applyBorder="1" applyAlignment="1">
      <alignment horizontal="center" vertical="center" wrapText="1"/>
    </xf>
    <xf numFmtId="49" fontId="49" fillId="33" borderId="70" xfId="0" applyNumberFormat="1" applyFont="1" applyFill="1" applyBorder="1" applyAlignment="1">
      <alignment horizontal="center" vertical="center" wrapText="1"/>
    </xf>
    <xf numFmtId="0" fontId="50" fillId="25" borderId="38" xfId="0" applyFont="1" applyFill="1" applyBorder="1" applyAlignment="1">
      <alignment horizontal="center" vertical="center" wrapText="1"/>
    </xf>
    <xf numFmtId="49" fontId="49" fillId="32" borderId="58" xfId="0" applyNumberFormat="1" applyFont="1" applyFill="1" applyBorder="1" applyAlignment="1">
      <alignment horizontal="center" vertical="center" wrapText="1"/>
    </xf>
    <xf numFmtId="49" fontId="49" fillId="32" borderId="59" xfId="0" applyNumberFormat="1" applyFont="1" applyFill="1" applyBorder="1" applyAlignment="1">
      <alignment horizontal="center" vertical="center" wrapText="1"/>
    </xf>
    <xf numFmtId="0" fontId="55" fillId="14" borderId="7" xfId="0" applyFont="1" applyFill="1" applyBorder="1" applyAlignment="1" applyProtection="1">
      <alignment horizontal="center" vertical="center" wrapText="1"/>
      <protection locked="0"/>
    </xf>
    <xf numFmtId="0" fontId="55" fillId="14" borderId="68" xfId="0" applyFont="1" applyFill="1" applyBorder="1" applyAlignment="1" applyProtection="1">
      <alignment horizontal="center" vertical="center" wrapText="1"/>
      <protection locked="0"/>
    </xf>
    <xf numFmtId="0" fontId="55" fillId="14" borderId="8" xfId="0" applyFont="1" applyFill="1" applyBorder="1" applyAlignment="1" applyProtection="1">
      <alignment horizontal="center" vertical="center" wrapText="1"/>
      <protection locked="0"/>
    </xf>
    <xf numFmtId="0" fontId="50" fillId="25" borderId="72" xfId="0" applyFont="1" applyFill="1" applyBorder="1" applyAlignment="1">
      <alignment horizontal="center" vertical="center" wrapText="1"/>
    </xf>
    <xf numFmtId="0" fontId="50" fillId="25" borderId="73" xfId="0" applyFont="1" applyFill="1" applyBorder="1" applyAlignment="1">
      <alignment horizontal="center" vertical="center" wrapText="1"/>
    </xf>
    <xf numFmtId="0" fontId="50" fillId="25" borderId="74" xfId="0" applyFont="1" applyFill="1" applyBorder="1" applyAlignment="1">
      <alignment horizontal="center" vertical="center" wrapText="1"/>
    </xf>
    <xf numFmtId="0" fontId="50" fillId="25" borderId="23" xfId="0" applyFont="1" applyFill="1" applyBorder="1" applyAlignment="1">
      <alignment horizontal="center" vertical="center" wrapText="1"/>
    </xf>
    <xf numFmtId="0" fontId="50" fillId="25" borderId="30" xfId="0" applyFont="1" applyFill="1" applyBorder="1" applyAlignment="1">
      <alignment horizontal="center" vertical="center" wrapText="1"/>
    </xf>
    <xf numFmtId="0" fontId="50" fillId="25" borderId="76" xfId="0" applyFont="1" applyFill="1" applyBorder="1" applyAlignment="1">
      <alignment horizontal="center" vertical="center" wrapText="1"/>
    </xf>
    <xf numFmtId="0" fontId="50" fillId="25" borderId="75" xfId="0" applyFont="1" applyFill="1" applyBorder="1" applyAlignment="1">
      <alignment horizontal="center" vertical="center" wrapText="1"/>
    </xf>
    <xf numFmtId="49" fontId="48" fillId="21" borderId="24" xfId="0" applyNumberFormat="1" applyFont="1" applyFill="1" applyBorder="1" applyAlignment="1">
      <alignment horizontal="left" vertical="center" wrapText="1"/>
    </xf>
    <xf numFmtId="49" fontId="48" fillId="21" borderId="71" xfId="0" applyNumberFormat="1" applyFont="1" applyFill="1" applyBorder="1" applyAlignment="1">
      <alignment horizontal="left" vertical="center" wrapText="1"/>
    </xf>
    <xf numFmtId="49" fontId="24" fillId="21" borderId="24" xfId="0" applyNumberFormat="1" applyFont="1" applyFill="1" applyBorder="1" applyAlignment="1">
      <alignment horizontal="center" vertical="center" wrapText="1"/>
    </xf>
    <xf numFmtId="49" fontId="24" fillId="21" borderId="71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166" fontId="56" fillId="42" borderId="21" xfId="0" applyNumberFormat="1" applyFont="1" applyFill="1" applyBorder="1" applyAlignment="1">
      <alignment horizontal="center" vertical="center" wrapText="1"/>
    </xf>
    <xf numFmtId="166" fontId="56" fillId="42" borderId="80" xfId="0" applyNumberFormat="1" applyFont="1" applyFill="1" applyBorder="1" applyAlignment="1">
      <alignment horizontal="center" vertical="center" wrapText="1"/>
    </xf>
    <xf numFmtId="166" fontId="56" fillId="42" borderId="24" xfId="8" applyNumberFormat="1" applyFont="1" applyFill="1" applyBorder="1" applyAlignment="1">
      <alignment horizontal="center" vertical="center" wrapText="1"/>
    </xf>
    <xf numFmtId="166" fontId="56" fillId="42" borderId="24" xfId="9" applyNumberFormat="1" applyFont="1" applyFill="1" applyBorder="1" applyAlignment="1">
      <alignment horizontal="center" vertical="center" wrapText="1"/>
    </xf>
    <xf numFmtId="166" fontId="56" fillId="42" borderId="24" xfId="10" applyNumberFormat="1" applyFont="1" applyFill="1" applyBorder="1" applyAlignment="1">
      <alignment horizontal="center" vertical="center" wrapText="1"/>
    </xf>
    <xf numFmtId="166" fontId="56" fillId="42" borderId="24" xfId="11" applyNumberFormat="1" applyFont="1" applyFill="1" applyBorder="1" applyAlignment="1">
      <alignment horizontal="center" vertical="center" wrapText="1"/>
    </xf>
    <xf numFmtId="166" fontId="56" fillId="42" borderId="24" xfId="12" applyNumberFormat="1" applyFont="1" applyFill="1" applyBorder="1" applyAlignment="1">
      <alignment horizontal="center" vertical="center" wrapText="1"/>
    </xf>
    <xf numFmtId="166" fontId="56" fillId="42" borderId="71" xfId="12" applyNumberFormat="1" applyFont="1" applyFill="1" applyBorder="1" applyAlignment="1">
      <alignment horizontal="center" vertical="center" wrapText="1"/>
    </xf>
    <xf numFmtId="166" fontId="56" fillId="42" borderId="24" xfId="13" applyNumberFormat="1" applyFont="1" applyFill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166" fontId="56" fillId="42" borderId="24" xfId="14" applyNumberFormat="1" applyFont="1" applyFill="1" applyBorder="1" applyAlignment="1">
      <alignment horizontal="center" vertical="center" wrapText="1"/>
    </xf>
    <xf numFmtId="166" fontId="28" fillId="45" borderId="24" xfId="0" applyNumberFormat="1" applyFont="1" applyFill="1" applyBorder="1" applyAlignment="1">
      <alignment horizontal="center" vertical="center" wrapText="1"/>
    </xf>
    <xf numFmtId="166" fontId="28" fillId="45" borderId="71" xfId="0" applyNumberFormat="1" applyFont="1" applyFill="1" applyBorder="1" applyAlignment="1">
      <alignment horizontal="center" vertical="center" wrapText="1"/>
    </xf>
    <xf numFmtId="166" fontId="58" fillId="48" borderId="71" xfId="7" applyNumberFormat="1" applyFont="1" applyFill="1" applyBorder="1" applyAlignment="1">
      <alignment horizontal="center" vertical="center" wrapText="1"/>
    </xf>
    <xf numFmtId="166" fontId="58" fillId="48" borderId="70" xfId="7" applyNumberFormat="1" applyFont="1" applyFill="1" applyBorder="1" applyAlignment="1">
      <alignment horizontal="center" vertical="center" wrapText="1"/>
    </xf>
    <xf numFmtId="2" fontId="58" fillId="48" borderId="71" xfId="7" applyNumberFormat="1" applyFont="1" applyFill="1" applyBorder="1" applyAlignment="1">
      <alignment horizontal="center" vertical="center" wrapText="1"/>
    </xf>
    <xf numFmtId="2" fontId="58" fillId="48" borderId="70" xfId="7" applyNumberFormat="1" applyFont="1" applyFill="1" applyBorder="1" applyAlignment="1">
      <alignment horizontal="center" vertical="center" wrapText="1"/>
    </xf>
    <xf numFmtId="166" fontId="58" fillId="48" borderId="81" xfId="7" applyNumberFormat="1" applyFont="1" applyFill="1" applyBorder="1" applyAlignment="1">
      <alignment horizontal="center" vertical="center" wrapText="1"/>
    </xf>
    <xf numFmtId="166" fontId="58" fillId="48" borderId="77" xfId="7" applyNumberFormat="1" applyFont="1" applyFill="1" applyBorder="1" applyAlignment="1">
      <alignment horizontal="center" vertical="center" wrapText="1"/>
    </xf>
    <xf numFmtId="166" fontId="58" fillId="51" borderId="21" xfId="0" applyNumberFormat="1" applyFont="1" applyFill="1" applyBorder="1" applyAlignment="1">
      <alignment horizontal="center" vertical="center" wrapText="1"/>
    </xf>
    <xf numFmtId="166" fontId="58" fillId="51" borderId="28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5" xfId="0" applyNumberFormat="1" applyFont="1" applyBorder="1" applyAlignment="1">
      <alignment horizontal="center" vertical="center" wrapText="1"/>
    </xf>
    <xf numFmtId="166" fontId="58" fillId="54" borderId="24" xfId="0" applyNumberFormat="1" applyFont="1" applyFill="1" applyBorder="1" applyAlignment="1">
      <alignment horizontal="center" vertical="center" wrapText="1"/>
    </xf>
    <xf numFmtId="166" fontId="58" fillId="54" borderId="70" xfId="0" applyNumberFormat="1" applyFont="1" applyFill="1" applyBorder="1" applyAlignment="1">
      <alignment horizontal="center" vertical="center" wrapText="1"/>
    </xf>
    <xf numFmtId="166" fontId="58" fillId="45" borderId="21" xfId="0" applyNumberFormat="1" applyFont="1" applyFill="1" applyBorder="1" applyAlignment="1">
      <alignment horizontal="center" vertical="center" wrapText="1"/>
    </xf>
    <xf numFmtId="166" fontId="58" fillId="45" borderId="28" xfId="0" applyNumberFormat="1" applyFont="1" applyFill="1" applyBorder="1" applyAlignment="1">
      <alignment horizontal="center" vertical="center" wrapText="1"/>
    </xf>
    <xf numFmtId="166" fontId="58" fillId="57" borderId="71" xfId="0" applyNumberFormat="1" applyFont="1" applyFill="1" applyBorder="1" applyAlignment="1">
      <alignment horizontal="center" vertical="center" wrapText="1"/>
    </xf>
    <xf numFmtId="166" fontId="58" fillId="57" borderId="70" xfId="0" applyNumberFormat="1" applyFont="1" applyFill="1" applyBorder="1" applyAlignment="1">
      <alignment horizontal="center" vertical="center" wrapText="1"/>
    </xf>
    <xf numFmtId="0" fontId="58" fillId="57" borderId="71" xfId="0" applyFont="1" applyFill="1" applyBorder="1" applyAlignment="1">
      <alignment horizontal="center" vertical="center" wrapText="1"/>
    </xf>
    <xf numFmtId="0" fontId="58" fillId="57" borderId="70" xfId="0" applyFont="1" applyFill="1" applyBorder="1" applyAlignment="1">
      <alignment horizontal="center" vertical="center" wrapText="1"/>
    </xf>
    <xf numFmtId="166" fontId="58" fillId="60" borderId="71" xfId="0" applyNumberFormat="1" applyFont="1" applyFill="1" applyBorder="1" applyAlignment="1">
      <alignment horizontal="center" vertical="center" wrapText="1"/>
    </xf>
    <xf numFmtId="166" fontId="58" fillId="60" borderId="70" xfId="0" applyNumberFormat="1" applyFont="1" applyFill="1" applyBorder="1" applyAlignment="1">
      <alignment horizontal="center" vertical="center" wrapText="1"/>
    </xf>
    <xf numFmtId="166" fontId="58" fillId="42" borderId="24" xfId="0" applyNumberFormat="1" applyFont="1" applyFill="1" applyBorder="1" applyAlignment="1">
      <alignment horizontal="center" vertical="center" wrapText="1"/>
    </xf>
    <xf numFmtId="166" fontId="58" fillId="42" borderId="70" xfId="0" applyNumberFormat="1" applyFont="1" applyFill="1" applyBorder="1" applyAlignment="1">
      <alignment horizontal="center" vertical="center" wrapText="1"/>
    </xf>
    <xf numFmtId="166" fontId="58" fillId="62" borderId="24" xfId="0" applyNumberFormat="1" applyFont="1" applyFill="1" applyBorder="1" applyAlignment="1">
      <alignment horizontal="center" vertical="center" wrapText="1"/>
    </xf>
    <xf numFmtId="166" fontId="58" fillId="62" borderId="70" xfId="0" applyNumberFormat="1" applyFont="1" applyFill="1" applyBorder="1" applyAlignment="1">
      <alignment horizontal="center" vertical="center" wrapText="1"/>
    </xf>
    <xf numFmtId="166" fontId="58" fillId="62" borderId="57" xfId="0" applyNumberFormat="1" applyFont="1" applyFill="1" applyBorder="1" applyAlignment="1">
      <alignment horizontal="center" vertical="center" wrapText="1"/>
    </xf>
    <xf numFmtId="166" fontId="58" fillId="62" borderId="84" xfId="0" applyNumberFormat="1" applyFont="1" applyFill="1" applyBorder="1" applyAlignment="1">
      <alignment horizontal="center" vertical="center" wrapText="1"/>
    </xf>
    <xf numFmtId="166" fontId="58" fillId="42" borderId="21" xfId="0" applyNumberFormat="1" applyFont="1" applyFill="1" applyBorder="1" applyAlignment="1">
      <alignment horizontal="center" vertical="center" wrapText="1"/>
    </xf>
    <xf numFmtId="166" fontId="58" fillId="42" borderId="28" xfId="0" applyNumberFormat="1" applyFont="1" applyFill="1" applyBorder="1" applyAlignment="1">
      <alignment horizontal="center" vertical="center" wrapText="1"/>
    </xf>
    <xf numFmtId="0" fontId="58" fillId="64" borderId="71" xfId="0" applyFont="1" applyFill="1" applyBorder="1" applyAlignment="1">
      <alignment horizontal="center" vertical="center" wrapText="1"/>
    </xf>
    <xf numFmtId="0" fontId="58" fillId="64" borderId="85" xfId="0" applyFont="1" applyFill="1" applyBorder="1" applyAlignment="1">
      <alignment horizontal="center" vertical="center" wrapText="1"/>
    </xf>
    <xf numFmtId="0" fontId="58" fillId="64" borderId="86" xfId="0" applyFont="1" applyFill="1" applyBorder="1" applyAlignment="1">
      <alignment horizontal="center" vertical="center" wrapText="1"/>
    </xf>
    <xf numFmtId="0" fontId="58" fillId="42" borderId="30" xfId="0" applyFont="1" applyFill="1" applyBorder="1" applyAlignment="1">
      <alignment horizontal="center" vertical="center" wrapText="1"/>
    </xf>
    <xf numFmtId="0" fontId="58" fillId="42" borderId="26" xfId="0" applyFont="1" applyFill="1" applyBorder="1" applyAlignment="1">
      <alignment horizontal="center" vertical="center" wrapText="1"/>
    </xf>
    <xf numFmtId="166" fontId="58" fillId="42" borderId="57" xfId="0" applyNumberFormat="1" applyFont="1" applyFill="1" applyBorder="1" applyAlignment="1">
      <alignment horizontal="center" vertical="center" wrapText="1"/>
    </xf>
    <xf numFmtId="166" fontId="58" fillId="42" borderId="84" xfId="0" applyNumberFormat="1" applyFont="1" applyFill="1" applyBorder="1" applyAlignment="1">
      <alignment horizontal="center" vertical="center" wrapText="1"/>
    </xf>
    <xf numFmtId="166" fontId="58" fillId="62" borderId="59" xfId="0" applyNumberFormat="1" applyFont="1" applyFill="1" applyBorder="1" applyAlignment="1">
      <alignment horizontal="center" vertical="center" wrapText="1"/>
    </xf>
    <xf numFmtId="166" fontId="58" fillId="62" borderId="82" xfId="0" applyNumberFormat="1" applyFont="1" applyFill="1" applyBorder="1" applyAlignment="1">
      <alignment horizontal="center" vertical="center" wrapText="1"/>
    </xf>
    <xf numFmtId="166" fontId="56" fillId="42" borderId="14" xfId="0" applyNumberFormat="1" applyFont="1" applyFill="1" applyBorder="1" applyAlignment="1">
      <alignment horizontal="center" vertical="center" wrapText="1"/>
    </xf>
    <xf numFmtId="0" fontId="58" fillId="42" borderId="24" xfId="0" applyFont="1" applyFill="1" applyBorder="1" applyAlignment="1">
      <alignment horizontal="center" vertical="center" wrapText="1"/>
    </xf>
    <xf numFmtId="0" fontId="58" fillId="42" borderId="70" xfId="0" applyFont="1" applyFill="1" applyBorder="1" applyAlignment="1">
      <alignment horizontal="center" vertical="center" wrapText="1"/>
    </xf>
    <xf numFmtId="2" fontId="61" fillId="21" borderId="14" xfId="0" applyNumberFormat="1" applyFont="1" applyFill="1" applyBorder="1" applyAlignment="1">
      <alignment horizontal="center" vertical="center" wrapText="1"/>
    </xf>
    <xf numFmtId="49" fontId="61" fillId="21" borderId="14" xfId="0" applyNumberFormat="1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166" fontId="61" fillId="21" borderId="14" xfId="0" applyNumberFormat="1" applyFont="1" applyFill="1" applyBorder="1" applyAlignment="1">
      <alignment horizontal="center" vertical="center" wrapText="1"/>
    </xf>
    <xf numFmtId="0" fontId="28" fillId="74" borderId="14" xfId="0" applyFont="1" applyFill="1" applyBorder="1" applyAlignment="1">
      <alignment horizontal="center" vertical="center" wrapText="1"/>
    </xf>
    <xf numFmtId="0" fontId="28" fillId="69" borderId="14" xfId="0" applyFont="1" applyFill="1" applyBorder="1" applyAlignment="1">
      <alignment horizontal="center" vertical="center" wrapText="1"/>
    </xf>
    <xf numFmtId="49" fontId="28" fillId="70" borderId="14" xfId="0" applyNumberFormat="1" applyFont="1" applyFill="1" applyBorder="1" applyAlignment="1">
      <alignment horizontal="center" vertical="center" wrapText="1"/>
    </xf>
    <xf numFmtId="166" fontId="28" fillId="70" borderId="14" xfId="0" applyNumberFormat="1" applyFont="1" applyFill="1" applyBorder="1" applyAlignment="1">
      <alignment horizontal="center" vertical="center" wrapText="1"/>
    </xf>
    <xf numFmtId="49" fontId="56" fillId="82" borderId="14" xfId="0" applyNumberFormat="1" applyFont="1" applyFill="1" applyBorder="1" applyAlignment="1">
      <alignment horizontal="center" vertical="center" wrapText="1"/>
    </xf>
    <xf numFmtId="49" fontId="56" fillId="78" borderId="14" xfId="0" applyNumberFormat="1" applyFont="1" applyFill="1" applyBorder="1" applyAlignment="1">
      <alignment horizontal="center" vertical="center" wrapText="1"/>
    </xf>
    <xf numFmtId="49" fontId="5" fillId="52" borderId="24" xfId="0" applyNumberFormat="1" applyFont="1" applyFill="1" applyBorder="1" applyAlignment="1">
      <alignment horizontal="left" vertical="center" wrapText="1"/>
    </xf>
    <xf numFmtId="0" fontId="24" fillId="21" borderId="24" xfId="0" applyFont="1" applyFill="1" applyBorder="1" applyAlignment="1">
      <alignment horizontal="center" vertical="center" wrapText="1"/>
    </xf>
    <xf numFmtId="0" fontId="68" fillId="88" borderId="30" xfId="0" applyFont="1" applyFill="1" applyBorder="1" applyAlignment="1">
      <alignment horizontal="center" vertical="center"/>
    </xf>
    <xf numFmtId="0" fontId="68" fillId="88" borderId="21" xfId="0" applyFont="1" applyFill="1" applyBorder="1" applyAlignment="1">
      <alignment horizontal="center" vertical="center"/>
    </xf>
    <xf numFmtId="0" fontId="68" fillId="88" borderId="30" xfId="0" applyFont="1" applyFill="1" applyBorder="1" applyAlignment="1">
      <alignment horizontal="center" vertical="center" wrapText="1"/>
    </xf>
    <xf numFmtId="0" fontId="68" fillId="88" borderId="21" xfId="0" applyFont="1" applyFill="1" applyBorder="1" applyAlignment="1">
      <alignment horizontal="center" vertical="center" wrapText="1"/>
    </xf>
    <xf numFmtId="0" fontId="26" fillId="88" borderId="30" xfId="0" applyFont="1" applyFill="1" applyBorder="1" applyAlignment="1">
      <alignment horizontal="center" vertical="center" wrapText="1"/>
    </xf>
    <xf numFmtId="0" fontId="26" fillId="88" borderId="21" xfId="0" applyFont="1" applyFill="1" applyBorder="1" applyAlignment="1">
      <alignment horizontal="center" vertical="center" wrapText="1"/>
    </xf>
    <xf numFmtId="49" fontId="5" fillId="21" borderId="80" xfId="0" applyNumberFormat="1" applyFont="1" applyFill="1" applyBorder="1" applyAlignment="1">
      <alignment horizontal="left" vertical="center" wrapText="1"/>
    </xf>
    <xf numFmtId="49" fontId="5" fillId="21" borderId="88" xfId="0" applyNumberFormat="1" applyFont="1" applyFill="1" applyBorder="1" applyAlignment="1">
      <alignment horizontal="left" vertical="center" wrapText="1"/>
    </xf>
    <xf numFmtId="49" fontId="24" fillId="21" borderId="85" xfId="0" applyNumberFormat="1" applyFont="1" applyFill="1" applyBorder="1" applyAlignment="1">
      <alignment horizontal="center" vertical="center" wrapText="1"/>
    </xf>
    <xf numFmtId="49" fontId="24" fillId="21" borderId="79" xfId="0" applyNumberFormat="1" applyFont="1" applyFill="1" applyBorder="1" applyAlignment="1">
      <alignment horizontal="center" vertical="center" wrapText="1"/>
    </xf>
    <xf numFmtId="49" fontId="24" fillId="21" borderId="30" xfId="0" applyNumberFormat="1" applyFont="1" applyFill="1" applyBorder="1" applyAlignment="1">
      <alignment horizontal="center" vertical="center" textRotation="90" wrapText="1"/>
    </xf>
    <xf numFmtId="49" fontId="24" fillId="21" borderId="57" xfId="0" applyNumberFormat="1" applyFont="1" applyFill="1" applyBorder="1" applyAlignment="1">
      <alignment horizontal="center" vertical="center" textRotation="90" wrapText="1"/>
    </xf>
    <xf numFmtId="49" fontId="24" fillId="21" borderId="21" xfId="0" applyNumberFormat="1" applyFont="1" applyFill="1" applyBorder="1" applyAlignment="1">
      <alignment horizontal="center" vertical="center" textRotation="90" wrapText="1"/>
    </xf>
    <xf numFmtId="49" fontId="24" fillId="21" borderId="71" xfId="0" applyNumberFormat="1" applyFont="1" applyFill="1" applyBorder="1" applyAlignment="1">
      <alignment horizontal="left" vertical="center" wrapText="1"/>
    </xf>
    <xf numFmtId="49" fontId="24" fillId="21" borderId="85" xfId="0" applyNumberFormat="1" applyFont="1" applyFill="1" applyBorder="1" applyAlignment="1">
      <alignment horizontal="left" vertical="center" wrapText="1"/>
    </xf>
    <xf numFmtId="49" fontId="24" fillId="21" borderId="79" xfId="0" applyNumberFormat="1" applyFont="1" applyFill="1" applyBorder="1" applyAlignment="1">
      <alignment horizontal="left" vertical="center" wrapText="1"/>
    </xf>
    <xf numFmtId="49" fontId="26" fillId="88" borderId="30" xfId="0" applyNumberFormat="1" applyFont="1" applyFill="1" applyBorder="1" applyAlignment="1">
      <alignment horizontal="center" vertical="center" wrapText="1"/>
    </xf>
    <xf numFmtId="49" fontId="26" fillId="88" borderId="21" xfId="0" applyNumberFormat="1" applyFont="1" applyFill="1" applyBorder="1" applyAlignment="1">
      <alignment horizontal="center" vertical="center" wrapText="1"/>
    </xf>
    <xf numFmtId="49" fontId="68" fillId="88" borderId="30" xfId="0" applyNumberFormat="1" applyFont="1" applyFill="1" applyBorder="1" applyAlignment="1">
      <alignment horizontal="center" vertical="center"/>
    </xf>
    <xf numFmtId="49" fontId="68" fillId="88" borderId="21" xfId="0" applyNumberFormat="1" applyFont="1" applyFill="1" applyBorder="1" applyAlignment="1">
      <alignment horizontal="center" vertical="center"/>
    </xf>
    <xf numFmtId="0" fontId="68" fillId="89" borderId="30" xfId="0" applyFont="1" applyFill="1" applyBorder="1" applyAlignment="1">
      <alignment horizontal="center" vertical="center" wrapText="1"/>
    </xf>
    <xf numFmtId="0" fontId="68" fillId="89" borderId="21" xfId="0" applyFont="1" applyFill="1" applyBorder="1" applyAlignment="1">
      <alignment horizontal="center" vertical="center" wrapText="1"/>
    </xf>
    <xf numFmtId="0" fontId="68" fillId="89" borderId="30" xfId="0" applyFont="1" applyFill="1" applyBorder="1" applyAlignment="1">
      <alignment horizontal="center" vertical="center"/>
    </xf>
    <xf numFmtId="0" fontId="68" fillId="89" borderId="21" xfId="0" applyFont="1" applyFill="1" applyBorder="1" applyAlignment="1">
      <alignment horizontal="center" vertical="center"/>
    </xf>
    <xf numFmtId="49" fontId="68" fillId="89" borderId="30" xfId="0" applyNumberFormat="1" applyFont="1" applyFill="1" applyBorder="1" applyAlignment="1">
      <alignment horizontal="center" vertical="center"/>
    </xf>
    <xf numFmtId="49" fontId="68" fillId="89" borderId="21" xfId="0" applyNumberFormat="1" applyFont="1" applyFill="1" applyBorder="1" applyAlignment="1">
      <alignment horizontal="center" vertical="center"/>
    </xf>
    <xf numFmtId="0" fontId="68" fillId="90" borderId="30" xfId="0" applyFont="1" applyFill="1" applyBorder="1" applyAlignment="1">
      <alignment horizontal="center" vertical="center"/>
    </xf>
    <xf numFmtId="0" fontId="68" fillId="90" borderId="21" xfId="0" applyFont="1" applyFill="1" applyBorder="1" applyAlignment="1">
      <alignment horizontal="center" vertical="center"/>
    </xf>
    <xf numFmtId="0" fontId="68" fillId="90" borderId="30" xfId="0" applyFont="1" applyFill="1" applyBorder="1" applyAlignment="1">
      <alignment horizontal="center" vertical="center" wrapText="1"/>
    </xf>
    <xf numFmtId="0" fontId="68" fillId="90" borderId="21" xfId="0" applyFont="1" applyFill="1" applyBorder="1" applyAlignment="1">
      <alignment horizontal="center" vertical="center" wrapText="1"/>
    </xf>
    <xf numFmtId="49" fontId="68" fillId="90" borderId="30" xfId="0" applyNumberFormat="1" applyFont="1" applyFill="1" applyBorder="1" applyAlignment="1">
      <alignment horizontal="center" vertical="center"/>
    </xf>
    <xf numFmtId="49" fontId="68" fillId="90" borderId="21" xfId="0" applyNumberFormat="1" applyFont="1" applyFill="1" applyBorder="1" applyAlignment="1">
      <alignment horizontal="center" vertical="center"/>
    </xf>
    <xf numFmtId="0" fontId="68" fillId="91" borderId="30" xfId="0" applyFont="1" applyFill="1" applyBorder="1" applyAlignment="1">
      <alignment horizontal="center" vertical="center"/>
    </xf>
    <xf numFmtId="0" fontId="68" fillId="91" borderId="21" xfId="0" applyFont="1" applyFill="1" applyBorder="1" applyAlignment="1">
      <alignment horizontal="center" vertical="center"/>
    </xf>
    <xf numFmtId="0" fontId="68" fillId="91" borderId="30" xfId="0" applyFont="1" applyFill="1" applyBorder="1" applyAlignment="1">
      <alignment horizontal="center" vertical="center" wrapText="1"/>
    </xf>
    <xf numFmtId="0" fontId="68" fillId="91" borderId="21" xfId="0" applyFont="1" applyFill="1" applyBorder="1" applyAlignment="1">
      <alignment horizontal="center" vertical="center" wrapText="1"/>
    </xf>
    <xf numFmtId="0" fontId="44" fillId="91" borderId="30" xfId="0" applyFont="1" applyFill="1" applyBorder="1" applyAlignment="1">
      <alignment horizontal="center" vertical="center" wrapText="1"/>
    </xf>
    <xf numFmtId="0" fontId="44" fillId="91" borderId="21" xfId="0" applyFont="1" applyFill="1" applyBorder="1" applyAlignment="1">
      <alignment horizontal="center" vertical="center" wrapText="1"/>
    </xf>
    <xf numFmtId="49" fontId="44" fillId="91" borderId="30" xfId="0" applyNumberFormat="1" applyFont="1" applyFill="1" applyBorder="1" applyAlignment="1">
      <alignment horizontal="center" vertical="center"/>
    </xf>
    <xf numFmtId="49" fontId="44" fillId="91" borderId="21" xfId="0" applyNumberFormat="1" applyFont="1" applyFill="1" applyBorder="1" applyAlignment="1">
      <alignment horizontal="center" vertical="center"/>
    </xf>
    <xf numFmtId="0" fontId="68" fillId="92" borderId="30" xfId="0" applyFont="1" applyFill="1" applyBorder="1" applyAlignment="1">
      <alignment horizontal="center" vertical="center"/>
    </xf>
    <xf numFmtId="0" fontId="68" fillId="92" borderId="21" xfId="0" applyFont="1" applyFill="1" applyBorder="1" applyAlignment="1">
      <alignment horizontal="center" vertical="center"/>
    </xf>
    <xf numFmtId="0" fontId="68" fillId="92" borderId="30" xfId="0" applyFont="1" applyFill="1" applyBorder="1" applyAlignment="1">
      <alignment horizontal="center" vertical="center" wrapText="1"/>
    </xf>
    <xf numFmtId="0" fontId="68" fillId="92" borderId="21" xfId="0" applyFont="1" applyFill="1" applyBorder="1" applyAlignment="1">
      <alignment horizontal="center" vertical="center" wrapText="1"/>
    </xf>
    <xf numFmtId="49" fontId="68" fillId="92" borderId="30" xfId="0" applyNumberFormat="1" applyFont="1" applyFill="1" applyBorder="1" applyAlignment="1">
      <alignment horizontal="center" vertical="center"/>
    </xf>
    <xf numFmtId="49" fontId="68" fillId="92" borderId="21" xfId="0" applyNumberFormat="1" applyFont="1" applyFill="1" applyBorder="1" applyAlignment="1">
      <alignment horizontal="center" vertical="center"/>
    </xf>
    <xf numFmtId="0" fontId="0" fillId="92" borderId="30" xfId="0" applyFill="1" applyBorder="1" applyAlignment="1">
      <alignment horizontal="center" vertical="center"/>
    </xf>
    <xf numFmtId="0" fontId="0" fillId="92" borderId="21" xfId="0" applyFill="1" applyBorder="1" applyAlignment="1">
      <alignment horizontal="center" vertical="center"/>
    </xf>
    <xf numFmtId="0" fontId="68" fillId="93" borderId="30" xfId="0" applyFont="1" applyFill="1" applyBorder="1" applyAlignment="1">
      <alignment horizontal="center" vertical="center"/>
    </xf>
    <xf numFmtId="0" fontId="68" fillId="93" borderId="21" xfId="0" applyFont="1" applyFill="1" applyBorder="1" applyAlignment="1">
      <alignment horizontal="center" vertical="center"/>
    </xf>
    <xf numFmtId="0" fontId="0" fillId="93" borderId="30" xfId="0" applyFill="1" applyBorder="1" applyAlignment="1">
      <alignment horizontal="center" vertical="center"/>
    </xf>
    <xf numFmtId="0" fontId="0" fillId="93" borderId="21" xfId="0" applyFill="1" applyBorder="1" applyAlignment="1">
      <alignment horizontal="center" vertical="center"/>
    </xf>
    <xf numFmtId="0" fontId="68" fillId="93" borderId="30" xfId="0" applyFont="1" applyFill="1" applyBorder="1" applyAlignment="1">
      <alignment horizontal="center" vertical="center" wrapText="1"/>
    </xf>
    <xf numFmtId="0" fontId="68" fillId="93" borderId="21" xfId="0" applyFont="1" applyFill="1" applyBorder="1" applyAlignment="1">
      <alignment horizontal="center" vertical="center" wrapText="1"/>
    </xf>
    <xf numFmtId="49" fontId="68" fillId="93" borderId="30" xfId="0" applyNumberFormat="1" applyFont="1" applyFill="1" applyBorder="1" applyAlignment="1">
      <alignment horizontal="center" vertical="center"/>
    </xf>
    <xf numFmtId="49" fontId="68" fillId="93" borderId="21" xfId="0" applyNumberFormat="1" applyFont="1" applyFill="1" applyBorder="1" applyAlignment="1">
      <alignment horizontal="center" vertical="center"/>
    </xf>
    <xf numFmtId="0" fontId="26" fillId="94" borderId="30" xfId="0" applyFont="1" applyFill="1" applyBorder="1" applyAlignment="1">
      <alignment horizontal="center" vertical="center"/>
    </xf>
    <xf numFmtId="0" fontId="26" fillId="94" borderId="21" xfId="0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44" fillId="94" borderId="30" xfId="0" applyFont="1" applyFill="1" applyBorder="1" applyAlignment="1">
      <alignment horizontal="center" vertical="center" wrapText="1"/>
    </xf>
    <xf numFmtId="0" fontId="44" fillId="94" borderId="21" xfId="0" applyFont="1" applyFill="1" applyBorder="1" applyAlignment="1">
      <alignment horizontal="center" vertical="center" wrapText="1"/>
    </xf>
    <xf numFmtId="0" fontId="68" fillId="94" borderId="30" xfId="0" applyFont="1" applyFill="1" applyBorder="1" applyAlignment="1">
      <alignment horizontal="center" vertical="center" wrapText="1"/>
    </xf>
    <xf numFmtId="0" fontId="68" fillId="94" borderId="21" xfId="0" applyFont="1" applyFill="1" applyBorder="1" applyAlignment="1">
      <alignment horizontal="center" vertical="center" wrapText="1"/>
    </xf>
    <xf numFmtId="49" fontId="68" fillId="94" borderId="30" xfId="0" applyNumberFormat="1" applyFont="1" applyFill="1" applyBorder="1" applyAlignment="1">
      <alignment horizontal="center" vertical="center" wrapText="1"/>
    </xf>
    <xf numFmtId="49" fontId="68" fillId="94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5" fillId="21" borderId="71" xfId="0" applyNumberFormat="1" applyFont="1" applyFill="1" applyBorder="1" applyAlignment="1">
      <alignment horizontal="left" vertical="center" wrapText="1"/>
    </xf>
    <xf numFmtId="49" fontId="5" fillId="21" borderId="85" xfId="0" applyNumberFormat="1" applyFont="1" applyFill="1" applyBorder="1" applyAlignment="1">
      <alignment horizontal="left" vertical="center" wrapText="1"/>
    </xf>
    <xf numFmtId="49" fontId="5" fillId="21" borderId="86" xfId="0" applyNumberFormat="1" applyFont="1" applyFill="1" applyBorder="1" applyAlignment="1">
      <alignment horizontal="left" vertical="center" wrapText="1"/>
    </xf>
    <xf numFmtId="49" fontId="24" fillId="21" borderId="86" xfId="0" applyNumberFormat="1" applyFont="1" applyFill="1" applyBorder="1" applyAlignment="1">
      <alignment horizontal="center" vertical="center" wrapText="1"/>
    </xf>
    <xf numFmtId="49" fontId="24" fillId="21" borderId="30" xfId="0" applyNumberFormat="1" applyFont="1" applyFill="1" applyBorder="1" applyAlignment="1">
      <alignment horizontal="center" vertical="center" wrapText="1"/>
    </xf>
    <xf numFmtId="49" fontId="24" fillId="21" borderId="57" xfId="0" applyNumberFormat="1" applyFont="1" applyFill="1" applyBorder="1" applyAlignment="1">
      <alignment horizontal="center" vertical="center" wrapText="1"/>
    </xf>
    <xf numFmtId="49" fontId="24" fillId="21" borderId="60" xfId="0" applyNumberFormat="1" applyFont="1" applyFill="1" applyBorder="1" applyAlignment="1">
      <alignment horizontal="center" vertical="center" wrapText="1"/>
    </xf>
    <xf numFmtId="49" fontId="24" fillId="21" borderId="60" xfId="0" applyNumberFormat="1" applyFont="1" applyFill="1" applyBorder="1" applyAlignment="1">
      <alignment horizontal="center" vertical="center" textRotation="90" wrapText="1"/>
    </xf>
    <xf numFmtId="49" fontId="5" fillId="21" borderId="7" xfId="0" applyNumberFormat="1" applyFont="1" applyFill="1" applyBorder="1" applyAlignment="1">
      <alignment horizontal="center" vertical="center" wrapText="1"/>
    </xf>
    <xf numFmtId="49" fontId="5" fillId="21" borderId="68" xfId="0" applyNumberFormat="1" applyFont="1" applyFill="1" applyBorder="1" applyAlignment="1">
      <alignment horizontal="center" vertical="center" wrapText="1"/>
    </xf>
    <xf numFmtId="49" fontId="5" fillId="21" borderId="8" xfId="0" applyNumberFormat="1" applyFont="1" applyFill="1" applyBorder="1" applyAlignment="1">
      <alignment horizontal="center" vertical="center" wrapText="1"/>
    </xf>
    <xf numFmtId="49" fontId="24" fillId="21" borderId="21" xfId="0" applyNumberFormat="1" applyFont="1" applyFill="1" applyBorder="1" applyAlignment="1">
      <alignment horizontal="center" vertical="center" wrapText="1"/>
    </xf>
    <xf numFmtId="49" fontId="24" fillId="21" borderId="80" xfId="0" applyNumberFormat="1" applyFont="1" applyFill="1" applyBorder="1" applyAlignment="1">
      <alignment horizontal="center" vertical="center" wrapText="1"/>
    </xf>
    <xf numFmtId="49" fontId="24" fillId="21" borderId="7" xfId="0" applyNumberFormat="1" applyFont="1" applyFill="1" applyBorder="1" applyAlignment="1">
      <alignment horizontal="center" vertical="center" wrapText="1"/>
    </xf>
    <xf numFmtId="49" fontId="24" fillId="21" borderId="68" xfId="0" applyNumberFormat="1" applyFont="1" applyFill="1" applyBorder="1" applyAlignment="1">
      <alignment horizontal="center" vertical="center" wrapText="1"/>
    </xf>
    <xf numFmtId="49" fontId="24" fillId="21" borderId="8" xfId="0" applyNumberFormat="1" applyFont="1" applyFill="1" applyBorder="1" applyAlignment="1">
      <alignment horizontal="center" vertical="center" wrapText="1"/>
    </xf>
    <xf numFmtId="49" fontId="24" fillId="21" borderId="6" xfId="0" applyNumberFormat="1" applyFont="1" applyFill="1" applyBorder="1" applyAlignment="1">
      <alignment horizontal="center" vertical="center" wrapText="1"/>
    </xf>
    <xf numFmtId="49" fontId="24" fillId="21" borderId="42" xfId="0" applyNumberFormat="1" applyFont="1" applyFill="1" applyBorder="1" applyAlignment="1">
      <alignment horizontal="center" vertical="center" wrapText="1"/>
    </xf>
    <xf numFmtId="49" fontId="38" fillId="102" borderId="24" xfId="0" applyNumberFormat="1" applyFont="1" applyFill="1" applyBorder="1" applyAlignment="1">
      <alignment horizontal="center" vertical="center" wrapText="1"/>
    </xf>
    <xf numFmtId="49" fontId="38" fillId="25" borderId="24" xfId="0" applyNumberFormat="1" applyFont="1" applyFill="1" applyBorder="1" applyAlignment="1">
      <alignment horizontal="center" vertical="center" wrapText="1"/>
    </xf>
    <xf numFmtId="49" fontId="24" fillId="21" borderId="89" xfId="0" applyNumberFormat="1" applyFont="1" applyFill="1" applyBorder="1" applyAlignment="1">
      <alignment horizontal="center" vertical="center" wrapText="1"/>
    </xf>
    <xf numFmtId="49" fontId="24" fillId="21" borderId="39" xfId="0" applyNumberFormat="1" applyFont="1" applyFill="1" applyBorder="1" applyAlignment="1">
      <alignment horizontal="center" vertical="center" wrapText="1"/>
    </xf>
    <xf numFmtId="49" fontId="38" fillId="22" borderId="7" xfId="0" applyNumberFormat="1" applyFont="1" applyFill="1" applyBorder="1" applyAlignment="1">
      <alignment horizontal="center" vertical="center" wrapText="1"/>
    </xf>
    <xf numFmtId="49" fontId="38" fillId="22" borderId="68" xfId="0" applyNumberFormat="1" applyFont="1" applyFill="1" applyBorder="1" applyAlignment="1">
      <alignment horizontal="center" vertical="center" wrapText="1"/>
    </xf>
    <xf numFmtId="49" fontId="38" fillId="22" borderId="8" xfId="0" applyNumberFormat="1" applyFont="1" applyFill="1" applyBorder="1" applyAlignment="1">
      <alignment horizontal="center" vertical="center" wrapText="1"/>
    </xf>
    <xf numFmtId="49" fontId="38" fillId="97" borderId="24" xfId="0" applyNumberFormat="1" applyFont="1" applyFill="1" applyBorder="1" applyAlignment="1">
      <alignment horizontal="center" vertical="center" wrapText="1"/>
    </xf>
    <xf numFmtId="49" fontId="38" fillId="98" borderId="90" xfId="0" applyNumberFormat="1" applyFont="1" applyFill="1" applyBorder="1" applyAlignment="1">
      <alignment horizontal="center" vertical="center" wrapText="1"/>
    </xf>
    <xf numFmtId="49" fontId="38" fillId="98" borderId="0" xfId="0" applyNumberFormat="1" applyFont="1" applyFill="1" applyAlignment="1">
      <alignment horizontal="center" vertical="center" wrapText="1"/>
    </xf>
    <xf numFmtId="49" fontId="24" fillId="21" borderId="91" xfId="0" applyNumberFormat="1" applyFont="1" applyFill="1" applyBorder="1" applyAlignment="1">
      <alignment horizontal="center" vertical="center" wrapText="1"/>
    </xf>
    <xf numFmtId="49" fontId="24" fillId="21" borderId="92" xfId="0" applyNumberFormat="1" applyFont="1" applyFill="1" applyBorder="1" applyAlignment="1">
      <alignment horizontal="center" vertical="center" wrapText="1"/>
    </xf>
    <xf numFmtId="49" fontId="24" fillId="21" borderId="0" xfId="0" applyNumberFormat="1" applyFont="1" applyFill="1" applyAlignment="1">
      <alignment horizontal="center" vertical="center" wrapText="1"/>
    </xf>
    <xf numFmtId="0" fontId="24" fillId="21" borderId="79" xfId="0" applyFont="1" applyFill="1" applyBorder="1" applyAlignment="1">
      <alignment horizontal="center" vertical="center" wrapText="1"/>
    </xf>
    <xf numFmtId="49" fontId="38" fillId="102" borderId="41" xfId="0" applyNumberFormat="1" applyFont="1" applyFill="1" applyBorder="1" applyAlignment="1">
      <alignment horizontal="center" vertical="center" wrapText="1"/>
    </xf>
    <xf numFmtId="49" fontId="38" fillId="25" borderId="41" xfId="0" applyNumberFormat="1" applyFont="1" applyFill="1" applyBorder="1" applyAlignment="1">
      <alignment horizontal="center" vertical="center" wrapText="1"/>
    </xf>
    <xf numFmtId="49" fontId="38" fillId="97" borderId="30" xfId="0" applyNumberFormat="1" applyFont="1" applyFill="1" applyBorder="1" applyAlignment="1">
      <alignment horizontal="center" vertical="center" wrapText="1"/>
    </xf>
    <xf numFmtId="49" fontId="38" fillId="103" borderId="7" xfId="0" applyNumberFormat="1" applyFont="1" applyFill="1" applyBorder="1" applyAlignment="1">
      <alignment horizontal="center" vertical="center" wrapText="1"/>
    </xf>
    <xf numFmtId="49" fontId="38" fillId="103" borderId="68" xfId="0" applyNumberFormat="1" applyFont="1" applyFill="1" applyBorder="1" applyAlignment="1">
      <alignment horizontal="center" vertical="center" wrapText="1"/>
    </xf>
    <xf numFmtId="49" fontId="38" fillId="103" borderId="8" xfId="0" applyNumberFormat="1" applyFont="1" applyFill="1" applyBorder="1" applyAlignment="1">
      <alignment horizontal="center" vertical="center" wrapText="1"/>
    </xf>
    <xf numFmtId="49" fontId="5" fillId="21" borderId="41" xfId="0" applyNumberFormat="1" applyFont="1" applyFill="1" applyBorder="1" applyAlignment="1">
      <alignment horizontal="left" vertical="center" wrapText="1"/>
    </xf>
    <xf numFmtId="49" fontId="24" fillId="21" borderId="41" xfId="0" applyNumberFormat="1" applyFont="1" applyFill="1" applyBorder="1" applyAlignment="1">
      <alignment horizontal="center" vertical="center" wrapText="1"/>
    </xf>
    <xf numFmtId="49" fontId="73" fillId="0" borderId="71" xfId="0" applyNumberFormat="1" applyFont="1" applyBorder="1" applyAlignment="1">
      <alignment horizontal="center" vertical="center" wrapText="1"/>
    </xf>
    <xf numFmtId="49" fontId="73" fillId="0" borderId="85" xfId="0" applyNumberFormat="1" applyFont="1" applyBorder="1" applyAlignment="1">
      <alignment horizontal="center" vertical="center" wrapText="1"/>
    </xf>
    <xf numFmtId="49" fontId="73" fillId="0" borderId="7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1" borderId="71" xfId="0" applyFont="1" applyFill="1" applyBorder="1" applyAlignment="1">
      <alignment horizontal="left" vertical="center" wrapText="1"/>
    </xf>
    <xf numFmtId="0" fontId="24" fillId="21" borderId="71" xfId="0" applyFont="1" applyFill="1" applyBorder="1" applyAlignment="1">
      <alignment horizontal="center" vertical="center" wrapText="1"/>
    </xf>
    <xf numFmtId="0" fontId="24" fillId="21" borderId="41" xfId="0" applyFont="1" applyFill="1" applyBorder="1" applyAlignment="1">
      <alignment horizontal="center" vertical="center" wrapText="1"/>
    </xf>
    <xf numFmtId="0" fontId="0" fillId="21" borderId="95" xfId="0" applyFill="1" applyBorder="1" applyAlignment="1">
      <alignment horizontal="center" vertical="center"/>
    </xf>
    <xf numFmtId="0" fontId="0" fillId="21" borderId="95" xfId="0" applyFill="1" applyBorder="1" applyAlignment="1">
      <alignment horizontal="center"/>
    </xf>
    <xf numFmtId="0" fontId="6" fillId="21" borderId="80" xfId="0" applyFont="1" applyFill="1" applyBorder="1" applyAlignment="1">
      <alignment horizontal="left" vertical="center" wrapText="1"/>
    </xf>
    <xf numFmtId="49" fontId="24" fillId="21" borderId="41" xfId="0" applyNumberFormat="1" applyFont="1" applyFill="1" applyBorder="1" applyAlignment="1">
      <alignment horizontal="center" vertical="center" textRotation="90" wrapText="1"/>
    </xf>
    <xf numFmtId="49" fontId="0" fillId="108" borderId="30" xfId="0" applyNumberFormat="1" applyFill="1" applyBorder="1" applyAlignment="1">
      <alignment horizontal="center" vertical="center" wrapText="1"/>
    </xf>
    <xf numFmtId="49" fontId="0" fillId="108" borderId="57" xfId="0" applyNumberFormat="1" applyFill="1" applyBorder="1" applyAlignment="1">
      <alignment horizontal="center" vertical="center" wrapText="1"/>
    </xf>
    <xf numFmtId="49" fontId="0" fillId="108" borderId="21" xfId="0" applyNumberFormat="1" applyFill="1" applyBorder="1" applyAlignment="1">
      <alignment horizontal="center" vertical="center" wrapText="1"/>
    </xf>
    <xf numFmtId="49" fontId="39" fillId="108" borderId="30" xfId="0" applyNumberFormat="1" applyFont="1" applyFill="1" applyBorder="1" applyAlignment="1">
      <alignment horizontal="center" vertical="center" wrapText="1"/>
    </xf>
    <xf numFmtId="49" fontId="39" fillId="108" borderId="57" xfId="0" applyNumberFormat="1" applyFont="1" applyFill="1" applyBorder="1" applyAlignment="1">
      <alignment horizontal="center" vertical="center" wrapText="1"/>
    </xf>
    <xf numFmtId="49" fontId="39" fillId="108" borderId="21" xfId="0" applyNumberFormat="1" applyFont="1" applyFill="1" applyBorder="1" applyAlignment="1">
      <alignment horizontal="center" vertical="center" wrapText="1"/>
    </xf>
    <xf numFmtId="49" fontId="48" fillId="21" borderId="41" xfId="0" applyNumberFormat="1" applyFont="1" applyFill="1" applyBorder="1" applyAlignment="1">
      <alignment horizontal="left" vertical="center" wrapText="1"/>
    </xf>
    <xf numFmtId="0" fontId="39" fillId="108" borderId="30" xfId="0" applyFont="1" applyFill="1" applyBorder="1" applyAlignment="1">
      <alignment horizontal="center" vertical="center" wrapText="1"/>
    </xf>
    <xf numFmtId="0" fontId="39" fillId="108" borderId="57" xfId="0" applyFont="1" applyFill="1" applyBorder="1" applyAlignment="1">
      <alignment horizontal="center" vertical="center" wrapText="1"/>
    </xf>
    <xf numFmtId="0" fontId="39" fillId="108" borderId="21" xfId="0" applyFont="1" applyFill="1" applyBorder="1" applyAlignment="1">
      <alignment horizontal="center" vertical="center" wrapText="1"/>
    </xf>
    <xf numFmtId="0" fontId="0" fillId="108" borderId="30" xfId="0" applyFill="1" applyBorder="1" applyAlignment="1">
      <alignment horizontal="center" vertical="center" wrapText="1"/>
    </xf>
    <xf numFmtId="0" fontId="0" fillId="108" borderId="57" xfId="0" applyFill="1" applyBorder="1" applyAlignment="1">
      <alignment horizontal="center" vertical="center" wrapText="1"/>
    </xf>
    <xf numFmtId="0" fontId="0" fillId="108" borderId="21" xfId="0" applyFill="1" applyBorder="1" applyAlignment="1">
      <alignment horizontal="center" vertical="center" wrapText="1"/>
    </xf>
    <xf numFmtId="49" fontId="0" fillId="110" borderId="30" xfId="0" applyNumberFormat="1" applyFill="1" applyBorder="1" applyAlignment="1">
      <alignment horizontal="center" vertical="center" wrapText="1"/>
    </xf>
    <xf numFmtId="49" fontId="0" fillId="110" borderId="57" xfId="0" applyNumberFormat="1" applyFill="1" applyBorder="1" applyAlignment="1">
      <alignment horizontal="center" vertical="center" wrapText="1"/>
    </xf>
    <xf numFmtId="49" fontId="0" fillId="110" borderId="21" xfId="0" applyNumberFormat="1" applyFill="1" applyBorder="1" applyAlignment="1">
      <alignment horizontal="center" vertical="center" wrapText="1"/>
    </xf>
    <xf numFmtId="49" fontId="39" fillId="110" borderId="30" xfId="0" applyNumberFormat="1" applyFont="1" applyFill="1" applyBorder="1" applyAlignment="1">
      <alignment horizontal="center" vertical="center" wrapText="1"/>
    </xf>
    <xf numFmtId="49" fontId="39" fillId="110" borderId="57" xfId="0" applyNumberFormat="1" applyFont="1" applyFill="1" applyBorder="1" applyAlignment="1">
      <alignment horizontal="center" vertical="center" wrapText="1"/>
    </xf>
    <xf numFmtId="49" fontId="39" fillId="110" borderId="21" xfId="0" applyNumberFormat="1" applyFont="1" applyFill="1" applyBorder="1" applyAlignment="1">
      <alignment horizontal="center" vertical="center" wrapText="1"/>
    </xf>
    <xf numFmtId="49" fontId="0" fillId="111" borderId="30" xfId="0" applyNumberFormat="1" applyFill="1" applyBorder="1" applyAlignment="1">
      <alignment horizontal="center" vertical="center" wrapText="1"/>
    </xf>
    <xf numFmtId="49" fontId="0" fillId="111" borderId="57" xfId="0" applyNumberFormat="1" applyFill="1" applyBorder="1" applyAlignment="1">
      <alignment horizontal="center" vertical="center" wrapText="1"/>
    </xf>
    <xf numFmtId="49" fontId="0" fillId="111" borderId="21" xfId="0" applyNumberFormat="1" applyFill="1" applyBorder="1" applyAlignment="1">
      <alignment horizontal="center" vertical="center" wrapText="1"/>
    </xf>
    <xf numFmtId="49" fontId="39" fillId="111" borderId="30" xfId="0" applyNumberFormat="1" applyFont="1" applyFill="1" applyBorder="1" applyAlignment="1">
      <alignment horizontal="center" vertical="center" wrapText="1"/>
    </xf>
    <xf numFmtId="49" fontId="39" fillId="111" borderId="57" xfId="0" applyNumberFormat="1" applyFont="1" applyFill="1" applyBorder="1" applyAlignment="1">
      <alignment horizontal="center" vertical="center" wrapText="1"/>
    </xf>
    <xf numFmtId="49" fontId="39" fillId="111" borderId="2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left" vertical="top" wrapText="1"/>
    </xf>
    <xf numFmtId="49" fontId="0" fillId="111" borderId="78" xfId="0" applyNumberFormat="1" applyFill="1" applyBorder="1" applyAlignment="1">
      <alignment horizontal="center" vertical="center" wrapText="1"/>
    </xf>
    <xf numFmtId="49" fontId="0" fillId="111" borderId="73" xfId="0" applyNumberFormat="1" applyFill="1" applyBorder="1" applyAlignment="1">
      <alignment horizontal="center" vertical="center" wrapText="1"/>
    </xf>
    <xf numFmtId="49" fontId="0" fillId="111" borderId="74" xfId="0" applyNumberFormat="1" applyFill="1" applyBorder="1" applyAlignment="1">
      <alignment horizontal="center" vertical="center" wrapText="1"/>
    </xf>
    <xf numFmtId="49" fontId="0" fillId="111" borderId="90" xfId="0" applyNumberFormat="1" applyFill="1" applyBorder="1" applyAlignment="1">
      <alignment horizontal="center" vertical="center" wrapText="1"/>
    </xf>
    <xf numFmtId="49" fontId="0" fillId="111" borderId="0" xfId="0" applyNumberFormat="1" applyFill="1" applyAlignment="1">
      <alignment horizontal="center" vertical="center" wrapText="1"/>
    </xf>
    <xf numFmtId="49" fontId="0" fillId="111" borderId="96" xfId="0" applyNumberFormat="1" applyFill="1" applyBorder="1" applyAlignment="1">
      <alignment horizontal="center" vertical="center" wrapText="1"/>
    </xf>
    <xf numFmtId="49" fontId="0" fillId="111" borderId="80" xfId="0" applyNumberFormat="1" applyFill="1" applyBorder="1" applyAlignment="1">
      <alignment horizontal="center" vertical="center" wrapText="1"/>
    </xf>
    <xf numFmtId="49" fontId="0" fillId="111" borderId="88" xfId="0" applyNumberFormat="1" applyFill="1" applyBorder="1" applyAlignment="1">
      <alignment horizontal="center" vertical="center" wrapText="1"/>
    </xf>
    <xf numFmtId="49" fontId="0" fillId="111" borderId="97" xfId="0" applyNumberFormat="1" applyFill="1" applyBorder="1" applyAlignment="1">
      <alignment horizontal="center" vertical="center" wrapText="1"/>
    </xf>
    <xf numFmtId="0" fontId="44" fillId="21" borderId="41" xfId="0" applyFont="1" applyFill="1" applyBorder="1" applyAlignment="1">
      <alignment horizontal="center" vertical="center" textRotation="90" wrapText="1"/>
    </xf>
    <xf numFmtId="0" fontId="44" fillId="21" borderId="30" xfId="0" applyFont="1" applyFill="1" applyBorder="1" applyAlignment="1">
      <alignment horizontal="center" vertical="center" textRotation="90" wrapText="1"/>
    </xf>
    <xf numFmtId="49" fontId="44" fillId="21" borderId="30" xfId="0" applyNumberFormat="1" applyFont="1" applyFill="1" applyBorder="1" applyAlignment="1">
      <alignment horizontal="center" vertical="center" wrapText="1"/>
    </xf>
    <xf numFmtId="0" fontId="44" fillId="21" borderId="41" xfId="0" applyFont="1" applyFill="1" applyBorder="1" applyAlignment="1">
      <alignment horizontal="center" vertical="center" wrapText="1"/>
    </xf>
    <xf numFmtId="0" fontId="44" fillId="21" borderId="30" xfId="0" applyFont="1" applyFill="1" applyBorder="1" applyAlignment="1">
      <alignment horizontal="center" vertical="center" wrapText="1"/>
    </xf>
    <xf numFmtId="0" fontId="5" fillId="21" borderId="90" xfId="0" applyFont="1" applyFill="1" applyBorder="1" applyAlignment="1">
      <alignment horizontal="left" vertical="center" wrapText="1"/>
    </xf>
    <xf numFmtId="49" fontId="44" fillId="21" borderId="41" xfId="0" applyNumberFormat="1" applyFont="1" applyFill="1" applyBorder="1" applyAlignment="1">
      <alignment horizontal="center" vertical="center" wrapText="1"/>
    </xf>
    <xf numFmtId="49" fontId="30" fillId="21" borderId="41" xfId="0" applyNumberFormat="1" applyFont="1" applyFill="1" applyBorder="1" applyAlignment="1">
      <alignment horizontal="center" vertical="center" textRotation="90" wrapText="1"/>
    </xf>
    <xf numFmtId="49" fontId="24" fillId="45" borderId="78" xfId="0" applyNumberFormat="1" applyFont="1" applyFill="1" applyBorder="1" applyAlignment="1">
      <alignment horizontal="left" vertical="center" wrapText="1"/>
    </xf>
    <xf numFmtId="49" fontId="24" fillId="45" borderId="71" xfId="0" applyNumberFormat="1" applyFont="1" applyFill="1" applyBorder="1" applyAlignment="1">
      <alignment horizontal="left" vertical="center" wrapText="1"/>
    </xf>
    <xf numFmtId="49" fontId="30" fillId="21" borderId="41" xfId="0" applyNumberFormat="1" applyFont="1" applyFill="1" applyBorder="1" applyAlignment="1">
      <alignment horizontal="center" vertical="center" wrapText="1"/>
    </xf>
  </cellXfs>
  <cellStyles count="18">
    <cellStyle name="Excel Built-in Normal" xfId="7" xr:uid="{3AF57B4B-5FC8-44CD-964E-6D82B1BEE631}"/>
    <cellStyle name="Excel Built-in Normal 1" xfId="6" xr:uid="{6BCC12C9-7B3A-4F29-8EEE-8D3A27B6036E}"/>
    <cellStyle name="Normalny" xfId="0" builtinId="0"/>
    <cellStyle name="Normalny 10" xfId="13" xr:uid="{DDAE730A-F45E-4702-9478-207137371D59}"/>
    <cellStyle name="Normalny 11" xfId="14" xr:uid="{CE221607-A903-40AE-BAF6-F44FF3FCD065}"/>
    <cellStyle name="Normalny 12" xfId="15" xr:uid="{26B4004A-4CF2-4F3C-A2C8-8F6DE95E9EC2}"/>
    <cellStyle name="Normalny 2" xfId="2" xr:uid="{7F111036-3C2E-4003-B606-111E0630CA86}"/>
    <cellStyle name="Normalny 2 2" xfId="4" xr:uid="{1F2AB1B3-5A89-4D8B-A5E8-B0E9702E83BE}"/>
    <cellStyle name="Normalny 2 2 2" xfId="17" xr:uid="{03BFBBEE-2FB5-4DBA-AC2D-11EB9A80DF05}"/>
    <cellStyle name="Normalny 2 3" xfId="3" xr:uid="{E3B4E1E4-0E65-4B1C-B255-91132F038994}"/>
    <cellStyle name="Normalny 4" xfId="5" xr:uid="{6D6B91DC-5BD8-496F-A6C5-90CC6D483309}"/>
    <cellStyle name="Normalny 5" xfId="8" xr:uid="{65184D24-F0EF-4630-BEAB-FFA1A8C01797}"/>
    <cellStyle name="Normalny 6" xfId="9" xr:uid="{72BD97AA-2D41-410F-9516-1E12029EF8DD}"/>
    <cellStyle name="Normalny 7" xfId="10" xr:uid="{B9732690-2A49-49D5-B126-4B75BE288E86}"/>
    <cellStyle name="Normalny 8" xfId="11" xr:uid="{69A65CF4-0638-4D14-B043-C26B541ABF94}"/>
    <cellStyle name="Normalny 9" xfId="12" xr:uid="{41872089-7F2D-4E87-A6A7-A9E0FD14AAA5}"/>
    <cellStyle name="Normalny_Arkusz1" xfId="16" xr:uid="{A4E65710-9C2C-4AFA-9CB9-63B96B80254E}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000B3-3493-4D2F-BF53-912A62C31B8E}">
  <dimension ref="A1:O103"/>
  <sheetViews>
    <sheetView topLeftCell="A46" workbookViewId="0">
      <selection activeCell="P4" sqref="P4"/>
    </sheetView>
  </sheetViews>
  <sheetFormatPr defaultRowHeight="15"/>
  <sheetData>
    <row r="1" spans="1:15" ht="15.75">
      <c r="A1" s="677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9"/>
    </row>
    <row r="2" spans="1:15">
      <c r="A2" s="1">
        <v>1</v>
      </c>
      <c r="B2" s="2">
        <v>2</v>
      </c>
      <c r="C2" s="3">
        <v>3</v>
      </c>
      <c r="D2" s="680">
        <v>4</v>
      </c>
      <c r="E2" s="681"/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3">
        <v>11</v>
      </c>
      <c r="M2" s="2">
        <v>12</v>
      </c>
      <c r="N2" s="680">
        <v>13</v>
      </c>
      <c r="O2" s="682"/>
    </row>
    <row r="3" spans="1:15">
      <c r="A3" s="683" t="s">
        <v>1</v>
      </c>
      <c r="B3" s="686" t="s">
        <v>2</v>
      </c>
      <c r="C3" s="686" t="s">
        <v>3</v>
      </c>
      <c r="D3" s="689" t="s">
        <v>4</v>
      </c>
      <c r="E3" s="690"/>
      <c r="F3" s="686" t="s">
        <v>5</v>
      </c>
      <c r="G3" s="686" t="s">
        <v>6</v>
      </c>
      <c r="H3" s="691" t="s">
        <v>7</v>
      </c>
      <c r="I3" s="686" t="s">
        <v>8</v>
      </c>
      <c r="J3" s="691" t="s">
        <v>9</v>
      </c>
      <c r="K3" s="691" t="s">
        <v>10</v>
      </c>
      <c r="L3" s="691" t="s">
        <v>11</v>
      </c>
      <c r="M3" s="691" t="s">
        <v>12</v>
      </c>
      <c r="N3" s="675" t="s">
        <v>13</v>
      </c>
      <c r="O3" s="676"/>
    </row>
    <row r="4" spans="1:15">
      <c r="A4" s="684"/>
      <c r="B4" s="687"/>
      <c r="C4" s="687"/>
      <c r="D4" s="4" t="s">
        <v>14</v>
      </c>
      <c r="E4" s="4" t="s">
        <v>15</v>
      </c>
      <c r="F4" s="687"/>
      <c r="G4" s="687"/>
      <c r="H4" s="692"/>
      <c r="I4" s="687"/>
      <c r="J4" s="692"/>
      <c r="K4" s="692"/>
      <c r="L4" s="692"/>
      <c r="M4" s="692"/>
      <c r="N4" s="4" t="s">
        <v>16</v>
      </c>
      <c r="O4" s="5" t="s">
        <v>17</v>
      </c>
    </row>
    <row r="5" spans="1:15" ht="15.75" thickBot="1">
      <c r="A5" s="685"/>
      <c r="B5" s="688"/>
      <c r="C5" s="688"/>
      <c r="D5" s="6" t="s">
        <v>18</v>
      </c>
      <c r="E5" s="6" t="s">
        <v>19</v>
      </c>
      <c r="F5" s="688"/>
      <c r="G5" s="688"/>
      <c r="H5" s="693"/>
      <c r="I5" s="688"/>
      <c r="J5" s="693"/>
      <c r="K5" s="693"/>
      <c r="L5" s="693"/>
      <c r="M5" s="693"/>
      <c r="N5" s="7" t="s">
        <v>20</v>
      </c>
      <c r="O5" s="8" t="s">
        <v>21</v>
      </c>
    </row>
    <row r="6" spans="1:15" ht="120">
      <c r="A6" s="702" t="s">
        <v>22</v>
      </c>
      <c r="B6" s="704" t="s">
        <v>23</v>
      </c>
      <c r="C6" s="703" t="s">
        <v>24</v>
      </c>
      <c r="D6" s="9">
        <v>1</v>
      </c>
      <c r="E6" s="10">
        <v>0</v>
      </c>
      <c r="F6" s="11" t="s">
        <v>25</v>
      </c>
      <c r="G6" s="12" t="s">
        <v>26</v>
      </c>
      <c r="H6" s="13" t="s">
        <v>27</v>
      </c>
      <c r="I6" s="14" t="s">
        <v>28</v>
      </c>
      <c r="J6" s="15" t="s">
        <v>29</v>
      </c>
      <c r="K6" s="16" t="s">
        <v>30</v>
      </c>
      <c r="L6" s="16" t="s">
        <v>31</v>
      </c>
      <c r="M6" s="16" t="s">
        <v>32</v>
      </c>
      <c r="N6" s="17" t="s">
        <v>33</v>
      </c>
      <c r="O6" s="17" t="s">
        <v>34</v>
      </c>
    </row>
    <row r="7" spans="1:15" ht="60">
      <c r="A7" s="702"/>
      <c r="B7" s="704"/>
      <c r="C7" s="703"/>
      <c r="D7" s="18">
        <v>1</v>
      </c>
      <c r="E7" s="19">
        <v>0</v>
      </c>
      <c r="F7" s="20" t="s">
        <v>35</v>
      </c>
      <c r="G7" s="21" t="s">
        <v>36</v>
      </c>
      <c r="H7" s="22" t="s">
        <v>37</v>
      </c>
      <c r="I7" s="23" t="s">
        <v>28</v>
      </c>
      <c r="J7" s="24" t="s">
        <v>38</v>
      </c>
      <c r="K7" s="25" t="s">
        <v>30</v>
      </c>
      <c r="L7" s="25" t="s">
        <v>31</v>
      </c>
      <c r="M7" s="25" t="s">
        <v>32</v>
      </c>
      <c r="N7" s="26" t="s">
        <v>33</v>
      </c>
      <c r="O7" s="26" t="s">
        <v>34</v>
      </c>
    </row>
    <row r="8" spans="1:15">
      <c r="A8" s="702"/>
      <c r="B8" s="704"/>
      <c r="C8" s="703"/>
      <c r="D8" s="706" t="s">
        <v>39</v>
      </c>
      <c r="E8" s="708" t="s">
        <v>40</v>
      </c>
      <c r="F8" s="710" t="s">
        <v>41</v>
      </c>
      <c r="G8" s="694" t="s">
        <v>42</v>
      </c>
      <c r="H8" s="696" t="s">
        <v>43</v>
      </c>
      <c r="I8" s="698" t="s">
        <v>28</v>
      </c>
      <c r="J8" s="700" t="s">
        <v>44</v>
      </c>
      <c r="K8" s="27" t="s">
        <v>30</v>
      </c>
      <c r="L8" s="27" t="s">
        <v>31</v>
      </c>
      <c r="M8" s="27" t="s">
        <v>32</v>
      </c>
      <c r="N8" s="28" t="s">
        <v>33</v>
      </c>
      <c r="O8" s="28" t="s">
        <v>34</v>
      </c>
    </row>
    <row r="9" spans="1:15" ht="34.5">
      <c r="A9" s="702"/>
      <c r="B9" s="704"/>
      <c r="C9" s="703"/>
      <c r="D9" s="707"/>
      <c r="E9" s="709"/>
      <c r="F9" s="711"/>
      <c r="G9" s="695"/>
      <c r="H9" s="697"/>
      <c r="I9" s="699"/>
      <c r="J9" s="701"/>
      <c r="K9" s="27" t="s">
        <v>45</v>
      </c>
      <c r="L9" s="27" t="s">
        <v>46</v>
      </c>
      <c r="M9" s="29" t="s">
        <v>47</v>
      </c>
      <c r="N9" s="28" t="s">
        <v>48</v>
      </c>
      <c r="O9" s="28" t="s">
        <v>49</v>
      </c>
    </row>
    <row r="10" spans="1:15" ht="120">
      <c r="A10" s="702"/>
      <c r="B10" s="704"/>
      <c r="C10" s="703"/>
      <c r="D10" s="30">
        <v>0</v>
      </c>
      <c r="E10" s="31">
        <v>1</v>
      </c>
      <c r="F10" s="32" t="s">
        <v>25</v>
      </c>
      <c r="G10" s="33" t="s">
        <v>50</v>
      </c>
      <c r="H10" s="34" t="s">
        <v>51</v>
      </c>
      <c r="I10" s="35" t="s">
        <v>28</v>
      </c>
      <c r="J10" s="36" t="s">
        <v>29</v>
      </c>
      <c r="K10" s="25" t="s">
        <v>30</v>
      </c>
      <c r="L10" s="25" t="s">
        <v>31</v>
      </c>
      <c r="M10" s="25" t="s">
        <v>32</v>
      </c>
      <c r="N10" s="26" t="s">
        <v>33</v>
      </c>
      <c r="O10" s="26" t="s">
        <v>34</v>
      </c>
    </row>
    <row r="11" spans="1:15" ht="60">
      <c r="A11" s="702"/>
      <c r="B11" s="704"/>
      <c r="C11" s="703"/>
      <c r="D11" s="30">
        <v>0</v>
      </c>
      <c r="E11" s="31" t="s">
        <v>52</v>
      </c>
      <c r="F11" s="32" t="s">
        <v>53</v>
      </c>
      <c r="G11" s="33" t="s">
        <v>54</v>
      </c>
      <c r="H11" s="37" t="s">
        <v>55</v>
      </c>
      <c r="I11" s="35" t="s">
        <v>28</v>
      </c>
      <c r="J11" s="36" t="s">
        <v>38</v>
      </c>
      <c r="K11" s="25" t="s">
        <v>30</v>
      </c>
      <c r="L11" s="25" t="s">
        <v>31</v>
      </c>
      <c r="M11" s="25" t="s">
        <v>32</v>
      </c>
      <c r="N11" s="26" t="s">
        <v>33</v>
      </c>
      <c r="O11" s="26" t="s">
        <v>34</v>
      </c>
    </row>
    <row r="12" spans="1:15" ht="36">
      <c r="A12" s="702"/>
      <c r="B12" s="704"/>
      <c r="C12" s="703"/>
      <c r="D12" s="38" t="s">
        <v>40</v>
      </c>
      <c r="E12" s="31" t="s">
        <v>52</v>
      </c>
      <c r="F12" s="32" t="s">
        <v>56</v>
      </c>
      <c r="G12" s="33" t="s">
        <v>57</v>
      </c>
      <c r="H12" s="34" t="s">
        <v>58</v>
      </c>
      <c r="I12" s="35" t="s">
        <v>28</v>
      </c>
      <c r="J12" s="39" t="s">
        <v>59</v>
      </c>
      <c r="K12" s="25" t="s">
        <v>30</v>
      </c>
      <c r="L12" s="25" t="s">
        <v>31</v>
      </c>
      <c r="M12" s="25" t="s">
        <v>32</v>
      </c>
      <c r="N12" s="26" t="s">
        <v>33</v>
      </c>
      <c r="O12" s="26" t="s">
        <v>34</v>
      </c>
    </row>
    <row r="13" spans="1:15" ht="36">
      <c r="A13" s="702"/>
      <c r="B13" s="704"/>
      <c r="C13" s="703"/>
      <c r="D13" s="38" t="s">
        <v>40</v>
      </c>
      <c r="E13" s="31" t="s">
        <v>52</v>
      </c>
      <c r="F13" s="32" t="s">
        <v>56</v>
      </c>
      <c r="G13" s="33" t="s">
        <v>60</v>
      </c>
      <c r="H13" s="34" t="s">
        <v>61</v>
      </c>
      <c r="I13" s="35" t="s">
        <v>28</v>
      </c>
      <c r="J13" s="39" t="s">
        <v>59</v>
      </c>
      <c r="K13" s="25" t="s">
        <v>30</v>
      </c>
      <c r="L13" s="25" t="s">
        <v>31</v>
      </c>
      <c r="M13" s="25" t="s">
        <v>32</v>
      </c>
      <c r="N13" s="26" t="s">
        <v>33</v>
      </c>
      <c r="O13" s="26" t="s">
        <v>34</v>
      </c>
    </row>
    <row r="14" spans="1:15" ht="24">
      <c r="A14" s="702"/>
      <c r="B14" s="704"/>
      <c r="C14" s="703"/>
      <c r="D14" s="38" t="s">
        <v>40</v>
      </c>
      <c r="E14" s="31" t="s">
        <v>52</v>
      </c>
      <c r="F14" s="32" t="s">
        <v>56</v>
      </c>
      <c r="G14" s="33" t="s">
        <v>62</v>
      </c>
      <c r="H14" s="34" t="s">
        <v>63</v>
      </c>
      <c r="I14" s="35" t="s">
        <v>28</v>
      </c>
      <c r="J14" s="36" t="s">
        <v>29</v>
      </c>
      <c r="K14" s="25" t="s">
        <v>30</v>
      </c>
      <c r="L14" s="25" t="s">
        <v>31</v>
      </c>
      <c r="M14" s="25" t="s">
        <v>32</v>
      </c>
      <c r="N14" s="26" t="s">
        <v>33</v>
      </c>
      <c r="O14" s="26" t="s">
        <v>34</v>
      </c>
    </row>
    <row r="15" spans="1:15" ht="72">
      <c r="A15" s="702"/>
      <c r="B15" s="704"/>
      <c r="C15" s="703"/>
      <c r="D15" s="38" t="s">
        <v>40</v>
      </c>
      <c r="E15" s="31" t="s">
        <v>52</v>
      </c>
      <c r="F15" s="32" t="s">
        <v>64</v>
      </c>
      <c r="G15" s="33" t="s">
        <v>65</v>
      </c>
      <c r="H15" s="34" t="s">
        <v>66</v>
      </c>
      <c r="I15" s="35" t="s">
        <v>28</v>
      </c>
      <c r="J15" s="36" t="s">
        <v>67</v>
      </c>
      <c r="K15" s="25" t="s">
        <v>30</v>
      </c>
      <c r="L15" s="25" t="s">
        <v>31</v>
      </c>
      <c r="M15" s="25" t="s">
        <v>32</v>
      </c>
      <c r="N15" s="26" t="s">
        <v>33</v>
      </c>
      <c r="O15" s="26" t="s">
        <v>34</v>
      </c>
    </row>
    <row r="16" spans="1:15" ht="60">
      <c r="A16" s="702"/>
      <c r="B16" s="704"/>
      <c r="C16" s="703"/>
      <c r="D16" s="38" t="s">
        <v>40</v>
      </c>
      <c r="E16" s="31" t="s">
        <v>52</v>
      </c>
      <c r="F16" s="40" t="s">
        <v>68</v>
      </c>
      <c r="G16" s="33" t="s">
        <v>69</v>
      </c>
      <c r="H16" s="34" t="s">
        <v>70</v>
      </c>
      <c r="I16" s="35" t="s">
        <v>28</v>
      </c>
      <c r="J16" s="36" t="s">
        <v>71</v>
      </c>
      <c r="K16" s="25" t="s">
        <v>30</v>
      </c>
      <c r="L16" s="25" t="s">
        <v>31</v>
      </c>
      <c r="M16" s="25" t="s">
        <v>32</v>
      </c>
      <c r="N16" s="26" t="s">
        <v>33</v>
      </c>
      <c r="O16" s="26" t="s">
        <v>34</v>
      </c>
    </row>
    <row r="17" spans="1:15" ht="36">
      <c r="A17" s="702"/>
      <c r="B17" s="704"/>
      <c r="C17" s="703"/>
      <c r="D17" s="38" t="s">
        <v>40</v>
      </c>
      <c r="E17" s="31" t="s">
        <v>52</v>
      </c>
      <c r="F17" s="32" t="s">
        <v>56</v>
      </c>
      <c r="G17" s="33" t="s">
        <v>72</v>
      </c>
      <c r="H17" s="34" t="s">
        <v>73</v>
      </c>
      <c r="I17" s="35" t="s">
        <v>28</v>
      </c>
      <c r="J17" s="39" t="s">
        <v>74</v>
      </c>
      <c r="K17" s="25" t="s">
        <v>30</v>
      </c>
      <c r="L17" s="25" t="s">
        <v>31</v>
      </c>
      <c r="M17" s="25" t="s">
        <v>32</v>
      </c>
      <c r="N17" s="26" t="s">
        <v>33</v>
      </c>
      <c r="O17" s="26" t="s">
        <v>34</v>
      </c>
    </row>
    <row r="18" spans="1:15" ht="36">
      <c r="A18" s="702"/>
      <c r="B18" s="704"/>
      <c r="C18" s="703"/>
      <c r="D18" s="38" t="s">
        <v>40</v>
      </c>
      <c r="E18" s="31" t="s">
        <v>52</v>
      </c>
      <c r="F18" s="32" t="s">
        <v>56</v>
      </c>
      <c r="G18" s="33" t="s">
        <v>75</v>
      </c>
      <c r="H18" s="34" t="s">
        <v>76</v>
      </c>
      <c r="I18" s="35" t="s">
        <v>28</v>
      </c>
      <c r="J18" s="39" t="s">
        <v>44</v>
      </c>
      <c r="K18" s="25" t="s">
        <v>30</v>
      </c>
      <c r="L18" s="25" t="s">
        <v>31</v>
      </c>
      <c r="M18" s="25" t="s">
        <v>32</v>
      </c>
      <c r="N18" s="26" t="s">
        <v>33</v>
      </c>
      <c r="O18" s="26" t="s">
        <v>34</v>
      </c>
    </row>
    <row r="19" spans="1:15" ht="36">
      <c r="A19" s="702"/>
      <c r="B19" s="704"/>
      <c r="C19" s="703"/>
      <c r="D19" s="38" t="s">
        <v>40</v>
      </c>
      <c r="E19" s="31" t="s">
        <v>52</v>
      </c>
      <c r="F19" s="32" t="s">
        <v>56</v>
      </c>
      <c r="G19" s="33" t="s">
        <v>77</v>
      </c>
      <c r="H19" s="34" t="s">
        <v>78</v>
      </c>
      <c r="I19" s="35" t="s">
        <v>28</v>
      </c>
      <c r="J19" s="39" t="s">
        <v>67</v>
      </c>
      <c r="K19" s="25" t="s">
        <v>30</v>
      </c>
      <c r="L19" s="25" t="s">
        <v>31</v>
      </c>
      <c r="M19" s="25" t="s">
        <v>32</v>
      </c>
      <c r="N19" s="26" t="s">
        <v>33</v>
      </c>
      <c r="O19" s="26" t="s">
        <v>34</v>
      </c>
    </row>
    <row r="20" spans="1:15" ht="36">
      <c r="A20" s="702"/>
      <c r="B20" s="704"/>
      <c r="C20" s="703"/>
      <c r="D20" s="38" t="s">
        <v>40</v>
      </c>
      <c r="E20" s="31" t="s">
        <v>52</v>
      </c>
      <c r="F20" s="32" t="s">
        <v>56</v>
      </c>
      <c r="G20" s="33" t="s">
        <v>79</v>
      </c>
      <c r="H20" s="34" t="s">
        <v>80</v>
      </c>
      <c r="I20" s="35" t="s">
        <v>28</v>
      </c>
      <c r="J20" s="39" t="s">
        <v>59</v>
      </c>
      <c r="K20" s="25" t="s">
        <v>30</v>
      </c>
      <c r="L20" s="25" t="s">
        <v>31</v>
      </c>
      <c r="M20" s="25" t="s">
        <v>32</v>
      </c>
      <c r="N20" s="26" t="s">
        <v>33</v>
      </c>
      <c r="O20" s="26" t="s">
        <v>34</v>
      </c>
    </row>
    <row r="21" spans="1:15" ht="36">
      <c r="A21" s="702"/>
      <c r="B21" s="704"/>
      <c r="C21" s="703"/>
      <c r="D21" s="38" t="s">
        <v>40</v>
      </c>
      <c r="E21" s="31" t="s">
        <v>52</v>
      </c>
      <c r="F21" s="32" t="s">
        <v>56</v>
      </c>
      <c r="G21" s="33" t="s">
        <v>81</v>
      </c>
      <c r="H21" s="34" t="s">
        <v>82</v>
      </c>
      <c r="I21" s="35" t="s">
        <v>28</v>
      </c>
      <c r="J21" s="39" t="s">
        <v>59</v>
      </c>
      <c r="K21" s="25" t="s">
        <v>30</v>
      </c>
      <c r="L21" s="25" t="s">
        <v>31</v>
      </c>
      <c r="M21" s="25" t="s">
        <v>32</v>
      </c>
      <c r="N21" s="26" t="s">
        <v>33</v>
      </c>
      <c r="O21" s="26" t="s">
        <v>34</v>
      </c>
    </row>
    <row r="22" spans="1:15" ht="24">
      <c r="A22" s="702"/>
      <c r="B22" s="704"/>
      <c r="C22" s="703"/>
      <c r="D22" s="38" t="s">
        <v>40</v>
      </c>
      <c r="E22" s="31" t="s">
        <v>52</v>
      </c>
      <c r="F22" s="32" t="s">
        <v>56</v>
      </c>
      <c r="G22" s="33" t="s">
        <v>83</v>
      </c>
      <c r="H22" s="34" t="s">
        <v>84</v>
      </c>
      <c r="I22" s="35" t="s">
        <v>28</v>
      </c>
      <c r="J22" s="36" t="s">
        <v>38</v>
      </c>
      <c r="K22" s="25" t="s">
        <v>30</v>
      </c>
      <c r="L22" s="25" t="s">
        <v>31</v>
      </c>
      <c r="M22" s="25" t="s">
        <v>32</v>
      </c>
      <c r="N22" s="26" t="s">
        <v>33</v>
      </c>
      <c r="O22" s="26" t="s">
        <v>34</v>
      </c>
    </row>
    <row r="23" spans="1:15" ht="24">
      <c r="A23" s="702"/>
      <c r="B23" s="704"/>
      <c r="C23" s="703"/>
      <c r="D23" s="38" t="s">
        <v>40</v>
      </c>
      <c r="E23" s="31" t="s">
        <v>52</v>
      </c>
      <c r="F23" s="41" t="s">
        <v>85</v>
      </c>
      <c r="G23" s="33" t="s">
        <v>86</v>
      </c>
      <c r="H23" s="34" t="s">
        <v>87</v>
      </c>
      <c r="I23" s="35" t="s">
        <v>88</v>
      </c>
      <c r="J23" s="42" t="s">
        <v>89</v>
      </c>
      <c r="K23" s="25" t="s">
        <v>30</v>
      </c>
      <c r="L23" s="25" t="s">
        <v>31</v>
      </c>
      <c r="M23" s="25" t="s">
        <v>32</v>
      </c>
      <c r="N23" s="26" t="s">
        <v>33</v>
      </c>
      <c r="O23" s="26" t="s">
        <v>34</v>
      </c>
    </row>
    <row r="24" spans="1:15" ht="96">
      <c r="A24" s="702"/>
      <c r="B24" s="704"/>
      <c r="C24" s="703"/>
      <c r="D24" s="38" t="s">
        <v>40</v>
      </c>
      <c r="E24" s="31" t="s">
        <v>52</v>
      </c>
      <c r="F24" s="41" t="s">
        <v>90</v>
      </c>
      <c r="G24" s="33" t="s">
        <v>91</v>
      </c>
      <c r="H24" s="37" t="s">
        <v>92</v>
      </c>
      <c r="I24" s="35" t="s">
        <v>93</v>
      </c>
      <c r="J24" s="42" t="s">
        <v>94</v>
      </c>
      <c r="K24" s="25" t="s">
        <v>30</v>
      </c>
      <c r="L24" s="25" t="s">
        <v>31</v>
      </c>
      <c r="M24" s="25" t="s">
        <v>32</v>
      </c>
      <c r="N24" s="26" t="s">
        <v>33</v>
      </c>
      <c r="O24" s="26" t="s">
        <v>34</v>
      </c>
    </row>
    <row r="25" spans="1:15" ht="108">
      <c r="A25" s="702"/>
      <c r="B25" s="704"/>
      <c r="C25" s="703"/>
      <c r="D25" s="38" t="s">
        <v>52</v>
      </c>
      <c r="E25" s="31" t="s">
        <v>40</v>
      </c>
      <c r="F25" s="41" t="s">
        <v>95</v>
      </c>
      <c r="G25" s="33" t="s">
        <v>96</v>
      </c>
      <c r="H25" s="37" t="s">
        <v>97</v>
      </c>
      <c r="I25" s="35" t="s">
        <v>98</v>
      </c>
      <c r="J25" s="42" t="s">
        <v>99</v>
      </c>
      <c r="K25" s="25" t="s">
        <v>30</v>
      </c>
      <c r="L25" s="25" t="s">
        <v>31</v>
      </c>
      <c r="M25" s="25" t="s">
        <v>32</v>
      </c>
      <c r="N25" s="26" t="s">
        <v>33</v>
      </c>
      <c r="O25" s="26" t="s">
        <v>34</v>
      </c>
    </row>
    <row r="26" spans="1:15" ht="108">
      <c r="A26" s="702"/>
      <c r="B26" s="704"/>
      <c r="C26" s="703"/>
      <c r="D26" s="43" t="s">
        <v>40</v>
      </c>
      <c r="E26" s="44" t="s">
        <v>52</v>
      </c>
      <c r="F26" s="41" t="s">
        <v>95</v>
      </c>
      <c r="G26" s="21" t="s">
        <v>100</v>
      </c>
      <c r="H26" s="22" t="s">
        <v>101</v>
      </c>
      <c r="I26" s="23" t="s">
        <v>98</v>
      </c>
      <c r="J26" s="42" t="s">
        <v>99</v>
      </c>
      <c r="K26" s="25" t="s">
        <v>30</v>
      </c>
      <c r="L26" s="45" t="s">
        <v>31</v>
      </c>
      <c r="M26" s="45" t="s">
        <v>32</v>
      </c>
      <c r="N26" s="46" t="s">
        <v>33</v>
      </c>
      <c r="O26" s="46" t="s">
        <v>102</v>
      </c>
    </row>
    <row r="27" spans="1:15" ht="409.5">
      <c r="A27" s="702"/>
      <c r="B27" s="704"/>
      <c r="C27" s="703"/>
      <c r="D27" s="9">
        <v>1</v>
      </c>
      <c r="E27" s="47" t="s">
        <v>40</v>
      </c>
      <c r="F27" s="48" t="s">
        <v>103</v>
      </c>
      <c r="G27" s="49" t="s">
        <v>104</v>
      </c>
      <c r="H27" s="50" t="s">
        <v>105</v>
      </c>
      <c r="I27" s="51" t="s">
        <v>106</v>
      </c>
      <c r="J27" s="52" t="s">
        <v>107</v>
      </c>
      <c r="K27" s="25" t="s">
        <v>30</v>
      </c>
      <c r="L27" s="16" t="s">
        <v>31</v>
      </c>
      <c r="M27" s="16" t="s">
        <v>32</v>
      </c>
      <c r="N27" s="26" t="s">
        <v>33</v>
      </c>
      <c r="O27" s="17" t="s">
        <v>34</v>
      </c>
    </row>
    <row r="28" spans="1:15" ht="144">
      <c r="A28" s="702" t="s">
        <v>22</v>
      </c>
      <c r="B28" s="704"/>
      <c r="C28" s="703" t="s">
        <v>24</v>
      </c>
      <c r="D28" s="53">
        <v>0</v>
      </c>
      <c r="E28" s="31" t="s">
        <v>52</v>
      </c>
      <c r="F28" s="32" t="s">
        <v>108</v>
      </c>
      <c r="G28" s="33" t="s">
        <v>109</v>
      </c>
      <c r="H28" s="37" t="s">
        <v>110</v>
      </c>
      <c r="I28" s="35" t="s">
        <v>106</v>
      </c>
      <c r="J28" s="42" t="s">
        <v>107</v>
      </c>
      <c r="K28" s="25" t="s">
        <v>30</v>
      </c>
      <c r="L28" s="25" t="s">
        <v>31</v>
      </c>
      <c r="M28" s="25" t="s">
        <v>32</v>
      </c>
      <c r="N28" s="26" t="s">
        <v>33</v>
      </c>
      <c r="O28" s="26" t="s">
        <v>34</v>
      </c>
    </row>
    <row r="29" spans="1:15" ht="96">
      <c r="A29" s="702"/>
      <c r="B29" s="704"/>
      <c r="C29" s="703"/>
      <c r="D29" s="53">
        <v>0</v>
      </c>
      <c r="E29" s="31" t="s">
        <v>52</v>
      </c>
      <c r="F29" s="32" t="s">
        <v>111</v>
      </c>
      <c r="G29" s="33" t="s">
        <v>112</v>
      </c>
      <c r="H29" s="37" t="s">
        <v>113</v>
      </c>
      <c r="I29" s="35" t="s">
        <v>106</v>
      </c>
      <c r="J29" s="42" t="s">
        <v>114</v>
      </c>
      <c r="K29" s="25" t="s">
        <v>30</v>
      </c>
      <c r="L29" s="25" t="s">
        <v>31</v>
      </c>
      <c r="M29" s="25" t="s">
        <v>32</v>
      </c>
      <c r="N29" s="26" t="s">
        <v>33</v>
      </c>
      <c r="O29" s="26" t="s">
        <v>34</v>
      </c>
    </row>
    <row r="30" spans="1:15" ht="108">
      <c r="A30" s="702"/>
      <c r="B30" s="704"/>
      <c r="C30" s="703"/>
      <c r="D30" s="53">
        <v>0</v>
      </c>
      <c r="E30" s="31" t="s">
        <v>52</v>
      </c>
      <c r="F30" s="32" t="s">
        <v>115</v>
      </c>
      <c r="G30" s="33" t="s">
        <v>116</v>
      </c>
      <c r="H30" s="37" t="s">
        <v>117</v>
      </c>
      <c r="I30" s="35" t="s">
        <v>118</v>
      </c>
      <c r="J30" s="42" t="s">
        <v>119</v>
      </c>
      <c r="K30" s="25" t="s">
        <v>30</v>
      </c>
      <c r="L30" s="25" t="s">
        <v>31</v>
      </c>
      <c r="M30" s="25" t="s">
        <v>32</v>
      </c>
      <c r="N30" s="26" t="s">
        <v>33</v>
      </c>
      <c r="O30" s="26" t="s">
        <v>34</v>
      </c>
    </row>
    <row r="31" spans="1:15" ht="192">
      <c r="A31" s="702"/>
      <c r="B31" s="704"/>
      <c r="C31" s="703"/>
      <c r="D31" s="53">
        <v>0</v>
      </c>
      <c r="E31" s="31" t="s">
        <v>52</v>
      </c>
      <c r="F31" s="54" t="s">
        <v>120</v>
      </c>
      <c r="G31" s="33" t="s">
        <v>121</v>
      </c>
      <c r="H31" s="37" t="s">
        <v>122</v>
      </c>
      <c r="I31" s="35" t="s">
        <v>123</v>
      </c>
      <c r="J31" s="42" t="s">
        <v>124</v>
      </c>
      <c r="K31" s="25" t="s">
        <v>30</v>
      </c>
      <c r="L31" s="25" t="s">
        <v>31</v>
      </c>
      <c r="M31" s="25" t="s">
        <v>32</v>
      </c>
      <c r="N31" s="26" t="s">
        <v>33</v>
      </c>
      <c r="O31" s="26" t="s">
        <v>34</v>
      </c>
    </row>
    <row r="32" spans="1:15" ht="192">
      <c r="A32" s="702"/>
      <c r="B32" s="704"/>
      <c r="C32" s="703"/>
      <c r="D32" s="53">
        <v>0</v>
      </c>
      <c r="E32" s="31" t="s">
        <v>52</v>
      </c>
      <c r="F32" s="41" t="s">
        <v>125</v>
      </c>
      <c r="G32" s="33" t="s">
        <v>126</v>
      </c>
      <c r="H32" s="37" t="s">
        <v>127</v>
      </c>
      <c r="I32" s="35" t="s">
        <v>128</v>
      </c>
      <c r="J32" s="42" t="s">
        <v>129</v>
      </c>
      <c r="K32" s="25" t="s">
        <v>30</v>
      </c>
      <c r="L32" s="25" t="s">
        <v>31</v>
      </c>
      <c r="M32" s="25" t="s">
        <v>32</v>
      </c>
      <c r="N32" s="26" t="s">
        <v>33</v>
      </c>
      <c r="O32" s="26" t="s">
        <v>34</v>
      </c>
    </row>
    <row r="33" spans="1:15" ht="144">
      <c r="A33" s="702"/>
      <c r="B33" s="704"/>
      <c r="C33" s="703"/>
      <c r="D33" s="53">
        <v>0</v>
      </c>
      <c r="E33" s="44" t="s">
        <v>52</v>
      </c>
      <c r="F33" s="55" t="s">
        <v>130</v>
      </c>
      <c r="G33" s="21" t="s">
        <v>131</v>
      </c>
      <c r="H33" s="22" t="s">
        <v>132</v>
      </c>
      <c r="I33" s="23" t="s">
        <v>133</v>
      </c>
      <c r="J33" s="56" t="s">
        <v>134</v>
      </c>
      <c r="K33" s="25" t="s">
        <v>30</v>
      </c>
      <c r="L33" s="25" t="s">
        <v>31</v>
      </c>
      <c r="M33" s="25" t="s">
        <v>32</v>
      </c>
      <c r="N33" s="26" t="s">
        <v>33</v>
      </c>
      <c r="O33" s="26" t="s">
        <v>34</v>
      </c>
    </row>
    <row r="34" spans="1:15" ht="144">
      <c r="A34" s="702"/>
      <c r="B34" s="704"/>
      <c r="C34" s="703"/>
      <c r="D34" s="53">
        <v>0</v>
      </c>
      <c r="E34" s="31" t="s">
        <v>52</v>
      </c>
      <c r="F34" s="41" t="s">
        <v>135</v>
      </c>
      <c r="G34" s="33" t="s">
        <v>136</v>
      </c>
      <c r="H34" s="37" t="s">
        <v>137</v>
      </c>
      <c r="I34" s="35" t="s">
        <v>138</v>
      </c>
      <c r="J34" s="42" t="s">
        <v>139</v>
      </c>
      <c r="K34" s="25" t="s">
        <v>30</v>
      </c>
      <c r="L34" s="25" t="s">
        <v>31</v>
      </c>
      <c r="M34" s="25" t="s">
        <v>32</v>
      </c>
      <c r="N34" s="26" t="s">
        <v>33</v>
      </c>
      <c r="O34" s="26" t="s">
        <v>34</v>
      </c>
    </row>
    <row r="35" spans="1:15" ht="132">
      <c r="A35" s="702"/>
      <c r="B35" s="704"/>
      <c r="C35" s="703"/>
      <c r="D35" s="53">
        <v>1</v>
      </c>
      <c r="E35" s="44" t="s">
        <v>40</v>
      </c>
      <c r="F35" s="57" t="s">
        <v>140</v>
      </c>
      <c r="G35" s="21" t="s">
        <v>141</v>
      </c>
      <c r="H35" s="22" t="s">
        <v>142</v>
      </c>
      <c r="I35" s="23" t="s">
        <v>143</v>
      </c>
      <c r="J35" s="58" t="s">
        <v>144</v>
      </c>
      <c r="K35" s="25" t="s">
        <v>30</v>
      </c>
      <c r="L35" s="25" t="s">
        <v>31</v>
      </c>
      <c r="M35" s="25" t="s">
        <v>32</v>
      </c>
      <c r="N35" s="26" t="s">
        <v>33</v>
      </c>
      <c r="O35" s="26" t="s">
        <v>34</v>
      </c>
    </row>
    <row r="36" spans="1:15" ht="84">
      <c r="A36" s="702"/>
      <c r="B36" s="704"/>
      <c r="C36" s="703"/>
      <c r="D36" s="53">
        <v>0</v>
      </c>
      <c r="E36" s="31" t="s">
        <v>52</v>
      </c>
      <c r="F36" s="41" t="s">
        <v>145</v>
      </c>
      <c r="G36" s="33" t="s">
        <v>146</v>
      </c>
      <c r="H36" s="59" t="s">
        <v>147</v>
      </c>
      <c r="I36" s="35" t="s">
        <v>148</v>
      </c>
      <c r="J36" s="42" t="s">
        <v>149</v>
      </c>
      <c r="K36" s="25" t="s">
        <v>30</v>
      </c>
      <c r="L36" s="25" t="s">
        <v>31</v>
      </c>
      <c r="M36" s="25" t="s">
        <v>32</v>
      </c>
      <c r="N36" s="26" t="s">
        <v>33</v>
      </c>
      <c r="O36" s="26" t="s">
        <v>34</v>
      </c>
    </row>
    <row r="37" spans="1:15" ht="108">
      <c r="A37" s="702"/>
      <c r="B37" s="704"/>
      <c r="C37" s="703"/>
      <c r="D37" s="60">
        <v>0</v>
      </c>
      <c r="E37" s="61" t="s">
        <v>52</v>
      </c>
      <c r="F37" s="41" t="s">
        <v>150</v>
      </c>
      <c r="G37" s="62" t="s">
        <v>151</v>
      </c>
      <c r="H37" s="37" t="s">
        <v>152</v>
      </c>
      <c r="I37" s="63" t="s">
        <v>153</v>
      </c>
      <c r="J37" s="42" t="s">
        <v>154</v>
      </c>
      <c r="K37" s="25" t="s">
        <v>30</v>
      </c>
      <c r="L37" s="25" t="s">
        <v>31</v>
      </c>
      <c r="M37" s="25" t="s">
        <v>32</v>
      </c>
      <c r="N37" s="26" t="s">
        <v>33</v>
      </c>
      <c r="O37" s="26" t="s">
        <v>34</v>
      </c>
    </row>
    <row r="38" spans="1:15" ht="84">
      <c r="A38" s="702"/>
      <c r="B38" s="704"/>
      <c r="C38" s="703"/>
      <c r="D38" s="53">
        <v>0</v>
      </c>
      <c r="E38" s="31" t="s">
        <v>52</v>
      </c>
      <c r="F38" s="41" t="s">
        <v>155</v>
      </c>
      <c r="G38" s="33" t="s">
        <v>156</v>
      </c>
      <c r="H38" s="37" t="s">
        <v>157</v>
      </c>
      <c r="I38" s="35" t="s">
        <v>158</v>
      </c>
      <c r="J38" s="42" t="s">
        <v>159</v>
      </c>
      <c r="K38" s="25" t="s">
        <v>30</v>
      </c>
      <c r="L38" s="25" t="s">
        <v>31</v>
      </c>
      <c r="M38" s="25" t="s">
        <v>32</v>
      </c>
      <c r="N38" s="26" t="s">
        <v>33</v>
      </c>
      <c r="O38" s="26" t="s">
        <v>34</v>
      </c>
    </row>
    <row r="39" spans="1:15" ht="156">
      <c r="A39" s="702"/>
      <c r="B39" s="704"/>
      <c r="C39" s="703"/>
      <c r="D39" s="53">
        <v>1</v>
      </c>
      <c r="E39" s="31" t="s">
        <v>40</v>
      </c>
      <c r="F39" s="41" t="s">
        <v>160</v>
      </c>
      <c r="G39" s="33" t="s">
        <v>161</v>
      </c>
      <c r="H39" s="37" t="s">
        <v>162</v>
      </c>
      <c r="I39" s="35" t="s">
        <v>163</v>
      </c>
      <c r="J39" s="42" t="s">
        <v>164</v>
      </c>
      <c r="K39" s="25" t="s">
        <v>30</v>
      </c>
      <c r="L39" s="25" t="s">
        <v>31</v>
      </c>
      <c r="M39" s="25" t="s">
        <v>32</v>
      </c>
      <c r="N39" s="26" t="s">
        <v>33</v>
      </c>
      <c r="O39" s="26" t="s">
        <v>34</v>
      </c>
    </row>
    <row r="40" spans="1:15" ht="108">
      <c r="A40" s="702"/>
      <c r="B40" s="704"/>
      <c r="C40" s="703"/>
      <c r="D40" s="53">
        <v>0</v>
      </c>
      <c r="E40" s="31" t="s">
        <v>52</v>
      </c>
      <c r="F40" s="41" t="s">
        <v>165</v>
      </c>
      <c r="G40" s="33" t="s">
        <v>166</v>
      </c>
      <c r="H40" s="37" t="s">
        <v>167</v>
      </c>
      <c r="I40" s="35" t="s">
        <v>168</v>
      </c>
      <c r="J40" s="42" t="s">
        <v>169</v>
      </c>
      <c r="K40" s="25" t="s">
        <v>30</v>
      </c>
      <c r="L40" s="25" t="s">
        <v>31</v>
      </c>
      <c r="M40" s="25" t="s">
        <v>32</v>
      </c>
      <c r="N40" s="26" t="s">
        <v>33</v>
      </c>
      <c r="O40" s="26" t="s">
        <v>34</v>
      </c>
    </row>
    <row r="41" spans="1:15" ht="108">
      <c r="A41" s="702"/>
      <c r="B41" s="704"/>
      <c r="C41" s="703"/>
      <c r="D41" s="53">
        <v>0</v>
      </c>
      <c r="E41" s="31" t="s">
        <v>52</v>
      </c>
      <c r="F41" s="41" t="s">
        <v>170</v>
      </c>
      <c r="G41" s="33" t="s">
        <v>171</v>
      </c>
      <c r="H41" s="37" t="s">
        <v>172</v>
      </c>
      <c r="I41" s="35" t="s">
        <v>173</v>
      </c>
      <c r="J41" s="42" t="s">
        <v>174</v>
      </c>
      <c r="K41" s="25" t="s">
        <v>30</v>
      </c>
      <c r="L41" s="25" t="s">
        <v>31</v>
      </c>
      <c r="M41" s="25" t="s">
        <v>32</v>
      </c>
      <c r="N41" s="26" t="s">
        <v>33</v>
      </c>
      <c r="O41" s="26" t="s">
        <v>34</v>
      </c>
    </row>
    <row r="42" spans="1:15" ht="409.5">
      <c r="A42" s="702"/>
      <c r="B42" s="704"/>
      <c r="C42" s="703"/>
      <c r="D42" s="53">
        <v>1</v>
      </c>
      <c r="E42" s="44" t="s">
        <v>40</v>
      </c>
      <c r="F42" s="57" t="s">
        <v>175</v>
      </c>
      <c r="G42" s="21" t="s">
        <v>176</v>
      </c>
      <c r="H42" s="22" t="s">
        <v>177</v>
      </c>
      <c r="I42" s="23" t="s">
        <v>178</v>
      </c>
      <c r="J42" s="58" t="s">
        <v>179</v>
      </c>
      <c r="K42" s="25" t="s">
        <v>30</v>
      </c>
      <c r="L42" s="25" t="s">
        <v>31</v>
      </c>
      <c r="M42" s="25" t="s">
        <v>32</v>
      </c>
      <c r="N42" s="26" t="s">
        <v>33</v>
      </c>
      <c r="O42" s="26" t="s">
        <v>34</v>
      </c>
    </row>
    <row r="43" spans="1:15" ht="180">
      <c r="A43" s="702"/>
      <c r="B43" s="704"/>
      <c r="C43" s="703"/>
      <c r="D43" s="53">
        <v>0</v>
      </c>
      <c r="E43" s="31" t="s">
        <v>52</v>
      </c>
      <c r="F43" s="41" t="s">
        <v>180</v>
      </c>
      <c r="G43" s="33" t="s">
        <v>181</v>
      </c>
      <c r="H43" s="37" t="s">
        <v>182</v>
      </c>
      <c r="I43" s="35" t="s">
        <v>178</v>
      </c>
      <c r="J43" s="42" t="s">
        <v>179</v>
      </c>
      <c r="K43" s="25" t="s">
        <v>30</v>
      </c>
      <c r="L43" s="25" t="s">
        <v>31</v>
      </c>
      <c r="M43" s="25" t="s">
        <v>32</v>
      </c>
      <c r="N43" s="26" t="s">
        <v>33</v>
      </c>
      <c r="O43" s="26" t="s">
        <v>34</v>
      </c>
    </row>
    <row r="44" spans="1:15" ht="120">
      <c r="A44" s="702"/>
      <c r="B44" s="704"/>
      <c r="C44" s="703"/>
      <c r="D44" s="64">
        <v>0</v>
      </c>
      <c r="E44" s="31" t="s">
        <v>52</v>
      </c>
      <c r="F44" s="41" t="s">
        <v>183</v>
      </c>
      <c r="G44" s="33" t="s">
        <v>184</v>
      </c>
      <c r="H44" s="37" t="s">
        <v>185</v>
      </c>
      <c r="I44" s="35" t="s">
        <v>186</v>
      </c>
      <c r="J44" s="42" t="s">
        <v>187</v>
      </c>
      <c r="K44" s="25" t="s">
        <v>30</v>
      </c>
      <c r="L44" s="25" t="s">
        <v>31</v>
      </c>
      <c r="M44" s="25" t="s">
        <v>32</v>
      </c>
      <c r="N44" s="26" t="s">
        <v>33</v>
      </c>
      <c r="O44" s="26" t="s">
        <v>34</v>
      </c>
    </row>
    <row r="45" spans="1:15" ht="96">
      <c r="A45" s="702"/>
      <c r="B45" s="704"/>
      <c r="C45" s="703"/>
      <c r="D45" s="53">
        <v>0</v>
      </c>
      <c r="E45" s="31" t="s">
        <v>52</v>
      </c>
      <c r="F45" s="41" t="s">
        <v>188</v>
      </c>
      <c r="G45" s="33" t="s">
        <v>189</v>
      </c>
      <c r="H45" s="37" t="s">
        <v>190</v>
      </c>
      <c r="I45" s="35" t="s">
        <v>191</v>
      </c>
      <c r="J45" s="42" t="s">
        <v>192</v>
      </c>
      <c r="K45" s="25" t="s">
        <v>30</v>
      </c>
      <c r="L45" s="25" t="s">
        <v>31</v>
      </c>
      <c r="M45" s="25" t="s">
        <v>32</v>
      </c>
      <c r="N45" s="26" t="s">
        <v>33</v>
      </c>
      <c r="O45" s="26" t="s">
        <v>34</v>
      </c>
    </row>
    <row r="46" spans="1:15" ht="72">
      <c r="A46" s="702" t="s">
        <v>22</v>
      </c>
      <c r="B46" s="705"/>
      <c r="C46" s="703" t="s">
        <v>24</v>
      </c>
      <c r="D46" s="53">
        <v>0</v>
      </c>
      <c r="E46" s="31" t="s">
        <v>52</v>
      </c>
      <c r="F46" s="41" t="s">
        <v>193</v>
      </c>
      <c r="G46" s="33" t="s">
        <v>194</v>
      </c>
      <c r="H46" s="37" t="s">
        <v>195</v>
      </c>
      <c r="I46" s="35" t="s">
        <v>196</v>
      </c>
      <c r="J46" s="42" t="s">
        <v>197</v>
      </c>
      <c r="K46" s="25" t="s">
        <v>30</v>
      </c>
      <c r="L46" s="25" t="s">
        <v>31</v>
      </c>
      <c r="M46" s="25" t="s">
        <v>32</v>
      </c>
      <c r="N46" s="26" t="s">
        <v>33</v>
      </c>
      <c r="O46" s="26" t="s">
        <v>34</v>
      </c>
    </row>
    <row r="47" spans="1:15" ht="180">
      <c r="A47" s="702"/>
      <c r="B47" s="705"/>
      <c r="C47" s="703"/>
      <c r="D47" s="53">
        <v>0</v>
      </c>
      <c r="E47" s="31" t="s">
        <v>52</v>
      </c>
      <c r="F47" s="41" t="s">
        <v>198</v>
      </c>
      <c r="G47" s="33" t="s">
        <v>199</v>
      </c>
      <c r="H47" s="37" t="s">
        <v>200</v>
      </c>
      <c r="I47" s="35" t="s">
        <v>201</v>
      </c>
      <c r="J47" s="42" t="s">
        <v>202</v>
      </c>
      <c r="K47" s="25" t="s">
        <v>30</v>
      </c>
      <c r="L47" s="25" t="s">
        <v>31</v>
      </c>
      <c r="M47" s="25" t="s">
        <v>32</v>
      </c>
      <c r="N47" s="26" t="s">
        <v>33</v>
      </c>
      <c r="O47" s="26" t="s">
        <v>34</v>
      </c>
    </row>
    <row r="48" spans="1:15" ht="72">
      <c r="A48" s="702"/>
      <c r="B48" s="705"/>
      <c r="C48" s="703"/>
      <c r="D48" s="53">
        <v>0</v>
      </c>
      <c r="E48" s="31" t="s">
        <v>52</v>
      </c>
      <c r="F48" s="41" t="s">
        <v>203</v>
      </c>
      <c r="G48" s="33" t="s">
        <v>204</v>
      </c>
      <c r="H48" s="37" t="s">
        <v>205</v>
      </c>
      <c r="I48" s="35" t="s">
        <v>206</v>
      </c>
      <c r="J48" s="42" t="s">
        <v>207</v>
      </c>
      <c r="K48" s="25" t="s">
        <v>30</v>
      </c>
      <c r="L48" s="25" t="s">
        <v>31</v>
      </c>
      <c r="M48" s="25" t="s">
        <v>32</v>
      </c>
      <c r="N48" s="26" t="s">
        <v>33</v>
      </c>
      <c r="O48" s="26" t="s">
        <v>34</v>
      </c>
    </row>
    <row r="49" spans="1:15" ht="24">
      <c r="A49" s="702"/>
      <c r="B49" s="705"/>
      <c r="C49" s="703"/>
      <c r="D49" s="53">
        <v>0</v>
      </c>
      <c r="E49" s="31" t="s">
        <v>52</v>
      </c>
      <c r="F49" s="41" t="s">
        <v>208</v>
      </c>
      <c r="G49" s="33" t="s">
        <v>209</v>
      </c>
      <c r="H49" s="37" t="s">
        <v>210</v>
      </c>
      <c r="I49" s="35" t="s">
        <v>211</v>
      </c>
      <c r="J49" s="42" t="s">
        <v>212</v>
      </c>
      <c r="K49" s="25" t="s">
        <v>30</v>
      </c>
      <c r="L49" s="25" t="s">
        <v>31</v>
      </c>
      <c r="M49" s="25" t="s">
        <v>32</v>
      </c>
      <c r="N49" s="26" t="s">
        <v>33</v>
      </c>
      <c r="O49" s="26" t="s">
        <v>34</v>
      </c>
    </row>
    <row r="50" spans="1:15" ht="120">
      <c r="A50" s="702"/>
      <c r="B50" s="705"/>
      <c r="C50" s="703"/>
      <c r="D50" s="53">
        <v>0</v>
      </c>
      <c r="E50" s="44" t="s">
        <v>52</v>
      </c>
      <c r="F50" s="55" t="s">
        <v>213</v>
      </c>
      <c r="G50" s="21" t="s">
        <v>214</v>
      </c>
      <c r="H50" s="22" t="s">
        <v>215</v>
      </c>
      <c r="I50" s="23" t="s">
        <v>216</v>
      </c>
      <c r="J50" s="58" t="s">
        <v>217</v>
      </c>
      <c r="K50" s="25" t="s">
        <v>30</v>
      </c>
      <c r="L50" s="25" t="s">
        <v>31</v>
      </c>
      <c r="M50" s="25" t="s">
        <v>32</v>
      </c>
      <c r="N50" s="26" t="s">
        <v>33</v>
      </c>
      <c r="O50" s="26" t="s">
        <v>34</v>
      </c>
    </row>
    <row r="51" spans="1:15" ht="240">
      <c r="A51" s="702"/>
      <c r="B51" s="705"/>
      <c r="C51" s="703"/>
      <c r="D51" s="53">
        <v>0</v>
      </c>
      <c r="E51" s="31" t="s">
        <v>52</v>
      </c>
      <c r="F51" s="41" t="s">
        <v>218</v>
      </c>
      <c r="G51" s="33" t="s">
        <v>219</v>
      </c>
      <c r="H51" s="37" t="s">
        <v>220</v>
      </c>
      <c r="I51" s="35" t="s">
        <v>221</v>
      </c>
      <c r="J51" s="39" t="s">
        <v>222</v>
      </c>
      <c r="K51" s="25" t="s">
        <v>30</v>
      </c>
      <c r="L51" s="25" t="s">
        <v>31</v>
      </c>
      <c r="M51" s="25" t="s">
        <v>32</v>
      </c>
      <c r="N51" s="26" t="s">
        <v>33</v>
      </c>
      <c r="O51" s="26" t="s">
        <v>34</v>
      </c>
    </row>
    <row r="52" spans="1:15" ht="204">
      <c r="A52" s="702"/>
      <c r="B52" s="705"/>
      <c r="C52" s="703"/>
      <c r="D52" s="53">
        <v>0</v>
      </c>
      <c r="E52" s="31" t="s">
        <v>52</v>
      </c>
      <c r="F52" s="65" t="s">
        <v>223</v>
      </c>
      <c r="G52" s="33" t="s">
        <v>224</v>
      </c>
      <c r="H52" s="37" t="s">
        <v>225</v>
      </c>
      <c r="I52" s="35" t="s">
        <v>226</v>
      </c>
      <c r="J52" s="39" t="s">
        <v>227</v>
      </c>
      <c r="K52" s="25" t="s">
        <v>30</v>
      </c>
      <c r="L52" s="25" t="s">
        <v>31</v>
      </c>
      <c r="M52" s="25" t="s">
        <v>32</v>
      </c>
      <c r="N52" s="26" t="s">
        <v>33</v>
      </c>
      <c r="O52" s="26" t="s">
        <v>34</v>
      </c>
    </row>
    <row r="53" spans="1:15">
      <c r="A53" s="714" t="s">
        <v>22</v>
      </c>
      <c r="B53" s="722" t="s">
        <v>228</v>
      </c>
      <c r="C53" s="715" t="s">
        <v>24</v>
      </c>
      <c r="D53" s="724" t="s">
        <v>39</v>
      </c>
      <c r="E53" s="708" t="s">
        <v>40</v>
      </c>
      <c r="F53" s="726" t="s">
        <v>229</v>
      </c>
      <c r="G53" s="694" t="s">
        <v>230</v>
      </c>
      <c r="H53" s="696" t="s">
        <v>231</v>
      </c>
      <c r="I53" s="698" t="s">
        <v>232</v>
      </c>
      <c r="J53" s="712" t="s">
        <v>233</v>
      </c>
      <c r="K53" s="27" t="s">
        <v>30</v>
      </c>
      <c r="L53" s="27" t="s">
        <v>31</v>
      </c>
      <c r="M53" s="27" t="s">
        <v>32</v>
      </c>
      <c r="N53" s="28" t="s">
        <v>33</v>
      </c>
      <c r="O53" s="28" t="s">
        <v>34</v>
      </c>
    </row>
    <row r="54" spans="1:15" ht="34.5">
      <c r="A54" s="714"/>
      <c r="B54" s="723"/>
      <c r="C54" s="715"/>
      <c r="D54" s="725"/>
      <c r="E54" s="709"/>
      <c r="F54" s="711"/>
      <c r="G54" s="695"/>
      <c r="H54" s="697"/>
      <c r="I54" s="699"/>
      <c r="J54" s="713"/>
      <c r="K54" s="27" t="s">
        <v>45</v>
      </c>
      <c r="L54" s="27" t="s">
        <v>46</v>
      </c>
      <c r="M54" s="29" t="s">
        <v>47</v>
      </c>
      <c r="N54" s="28" t="s">
        <v>48</v>
      </c>
      <c r="O54" s="28" t="s">
        <v>49</v>
      </c>
    </row>
    <row r="55" spans="1:15" ht="168">
      <c r="A55" s="714"/>
      <c r="B55" s="723"/>
      <c r="C55" s="715"/>
      <c r="D55" s="53">
        <v>0</v>
      </c>
      <c r="E55" s="31" t="s">
        <v>52</v>
      </c>
      <c r="F55" s="32" t="s">
        <v>234</v>
      </c>
      <c r="G55" s="33" t="s">
        <v>235</v>
      </c>
      <c r="H55" s="37" t="s">
        <v>236</v>
      </c>
      <c r="I55" s="35" t="s">
        <v>232</v>
      </c>
      <c r="J55" s="39" t="s">
        <v>233</v>
      </c>
      <c r="K55" s="25" t="s">
        <v>30</v>
      </c>
      <c r="L55" s="25" t="s">
        <v>31</v>
      </c>
      <c r="M55" s="25" t="s">
        <v>32</v>
      </c>
      <c r="N55" s="26" t="s">
        <v>33</v>
      </c>
      <c r="O55" s="26" t="s">
        <v>34</v>
      </c>
    </row>
    <row r="56" spans="1:15" ht="144">
      <c r="A56" s="714"/>
      <c r="B56" s="723"/>
      <c r="C56" s="715"/>
      <c r="D56" s="53">
        <v>0</v>
      </c>
      <c r="E56" s="31" t="s">
        <v>52</v>
      </c>
      <c r="F56" s="32" t="s">
        <v>237</v>
      </c>
      <c r="G56" s="33" t="s">
        <v>238</v>
      </c>
      <c r="H56" s="37" t="s">
        <v>239</v>
      </c>
      <c r="I56" s="35" t="s">
        <v>232</v>
      </c>
      <c r="J56" s="39" t="s">
        <v>240</v>
      </c>
      <c r="K56" s="25" t="s">
        <v>30</v>
      </c>
      <c r="L56" s="25" t="s">
        <v>31</v>
      </c>
      <c r="M56" s="25" t="s">
        <v>32</v>
      </c>
      <c r="N56" s="26" t="s">
        <v>33</v>
      </c>
      <c r="O56" s="26" t="s">
        <v>34</v>
      </c>
    </row>
    <row r="57" spans="1:15" ht="72">
      <c r="A57" s="714"/>
      <c r="B57" s="723"/>
      <c r="C57" s="715"/>
      <c r="D57" s="60">
        <v>0</v>
      </c>
      <c r="E57" s="61" t="s">
        <v>52</v>
      </c>
      <c r="F57" s="32" t="s">
        <v>241</v>
      </c>
      <c r="G57" s="62" t="s">
        <v>242</v>
      </c>
      <c r="H57" s="37" t="s">
        <v>243</v>
      </c>
      <c r="I57" s="35" t="s">
        <v>232</v>
      </c>
      <c r="J57" s="39" t="s">
        <v>244</v>
      </c>
      <c r="K57" s="25" t="s">
        <v>30</v>
      </c>
      <c r="L57" s="25" t="s">
        <v>31</v>
      </c>
      <c r="M57" s="25" t="s">
        <v>32</v>
      </c>
      <c r="N57" s="26" t="s">
        <v>33</v>
      </c>
      <c r="O57" s="26" t="s">
        <v>34</v>
      </c>
    </row>
    <row r="58" spans="1:15" ht="36">
      <c r="A58" s="714"/>
      <c r="B58" s="723"/>
      <c r="C58" s="715"/>
      <c r="D58" s="53">
        <v>0</v>
      </c>
      <c r="E58" s="31" t="s">
        <v>52</v>
      </c>
      <c r="F58" s="65" t="s">
        <v>245</v>
      </c>
      <c r="G58" s="33" t="s">
        <v>246</v>
      </c>
      <c r="H58" s="37" t="s">
        <v>247</v>
      </c>
      <c r="I58" s="35" t="s">
        <v>232</v>
      </c>
      <c r="J58" s="39" t="s">
        <v>248</v>
      </c>
      <c r="K58" s="25" t="s">
        <v>30</v>
      </c>
      <c r="L58" s="25" t="s">
        <v>31</v>
      </c>
      <c r="M58" s="25" t="s">
        <v>32</v>
      </c>
      <c r="N58" s="26" t="s">
        <v>33</v>
      </c>
      <c r="O58" s="26" t="s">
        <v>34</v>
      </c>
    </row>
    <row r="59" spans="1:15" ht="36">
      <c r="A59" s="714"/>
      <c r="B59" s="723"/>
      <c r="C59" s="715"/>
      <c r="D59" s="64">
        <v>0</v>
      </c>
      <c r="E59" s="31" t="s">
        <v>52</v>
      </c>
      <c r="F59" s="65" t="s">
        <v>245</v>
      </c>
      <c r="G59" s="33" t="s">
        <v>249</v>
      </c>
      <c r="H59" s="37" t="s">
        <v>250</v>
      </c>
      <c r="I59" s="35" t="s">
        <v>232</v>
      </c>
      <c r="J59" s="39" t="s">
        <v>251</v>
      </c>
      <c r="K59" s="25" t="s">
        <v>30</v>
      </c>
      <c r="L59" s="25" t="s">
        <v>31</v>
      </c>
      <c r="M59" s="25" t="s">
        <v>32</v>
      </c>
      <c r="N59" s="26" t="s">
        <v>33</v>
      </c>
      <c r="O59" s="26" t="s">
        <v>34</v>
      </c>
    </row>
    <row r="60" spans="1:15" ht="144">
      <c r="A60" s="714"/>
      <c r="B60" s="723"/>
      <c r="C60" s="715"/>
      <c r="D60" s="64">
        <v>0</v>
      </c>
      <c r="E60" s="31" t="s">
        <v>52</v>
      </c>
      <c r="F60" s="32" t="s">
        <v>237</v>
      </c>
      <c r="G60" s="33" t="s">
        <v>252</v>
      </c>
      <c r="H60" s="59" t="s">
        <v>253</v>
      </c>
      <c r="I60" s="35" t="s">
        <v>232</v>
      </c>
      <c r="J60" s="39" t="s">
        <v>240</v>
      </c>
      <c r="K60" s="25" t="s">
        <v>30</v>
      </c>
      <c r="L60" s="25" t="s">
        <v>31</v>
      </c>
      <c r="M60" s="25" t="s">
        <v>32</v>
      </c>
      <c r="N60" s="26" t="s">
        <v>33</v>
      </c>
      <c r="O60" s="26" t="s">
        <v>34</v>
      </c>
    </row>
    <row r="61" spans="1:15" ht="132">
      <c r="A61" s="714"/>
      <c r="B61" s="723"/>
      <c r="C61" s="715"/>
      <c r="D61" s="64">
        <v>0</v>
      </c>
      <c r="E61" s="31" t="s">
        <v>52</v>
      </c>
      <c r="F61" s="32" t="s">
        <v>254</v>
      </c>
      <c r="G61" s="33" t="s">
        <v>255</v>
      </c>
      <c r="H61" s="37" t="s">
        <v>256</v>
      </c>
      <c r="I61" s="35" t="s">
        <v>232</v>
      </c>
      <c r="J61" s="39" t="s">
        <v>233</v>
      </c>
      <c r="K61" s="25" t="s">
        <v>30</v>
      </c>
      <c r="L61" s="25" t="s">
        <v>31</v>
      </c>
      <c r="M61" s="25" t="s">
        <v>32</v>
      </c>
      <c r="N61" s="26" t="s">
        <v>33</v>
      </c>
      <c r="O61" s="26" t="s">
        <v>34</v>
      </c>
    </row>
    <row r="62" spans="1:15" ht="108">
      <c r="A62" s="714"/>
      <c r="B62" s="723"/>
      <c r="C62" s="715"/>
      <c r="D62" s="53">
        <v>0</v>
      </c>
      <c r="E62" s="31" t="s">
        <v>52</v>
      </c>
      <c r="F62" s="32" t="s">
        <v>257</v>
      </c>
      <c r="G62" s="33" t="s">
        <v>258</v>
      </c>
      <c r="H62" s="37" t="s">
        <v>259</v>
      </c>
      <c r="I62" s="35" t="s">
        <v>260</v>
      </c>
      <c r="J62" s="39" t="s">
        <v>261</v>
      </c>
      <c r="K62" s="25" t="s">
        <v>30</v>
      </c>
      <c r="L62" s="25" t="s">
        <v>31</v>
      </c>
      <c r="M62" s="25" t="s">
        <v>32</v>
      </c>
      <c r="N62" s="26" t="s">
        <v>33</v>
      </c>
      <c r="O62" s="26" t="s">
        <v>34</v>
      </c>
    </row>
    <row r="63" spans="1:15" ht="48">
      <c r="A63" s="714"/>
      <c r="B63" s="723"/>
      <c r="C63" s="715"/>
      <c r="D63" s="53">
        <v>0</v>
      </c>
      <c r="E63" s="31" t="s">
        <v>52</v>
      </c>
      <c r="F63" s="32" t="s">
        <v>262</v>
      </c>
      <c r="G63" s="33" t="s">
        <v>263</v>
      </c>
      <c r="H63" s="37" t="s">
        <v>264</v>
      </c>
      <c r="I63" s="35" t="s">
        <v>265</v>
      </c>
      <c r="J63" s="42" t="s">
        <v>266</v>
      </c>
      <c r="K63" s="25" t="s">
        <v>30</v>
      </c>
      <c r="L63" s="25" t="s">
        <v>31</v>
      </c>
      <c r="M63" s="25" t="s">
        <v>32</v>
      </c>
      <c r="N63" s="26" t="s">
        <v>33</v>
      </c>
      <c r="O63" s="26" t="s">
        <v>34</v>
      </c>
    </row>
    <row r="64" spans="1:15" ht="120">
      <c r="A64" s="66"/>
      <c r="B64" s="723"/>
      <c r="C64" s="67"/>
      <c r="D64" s="30">
        <v>0</v>
      </c>
      <c r="E64" s="31" t="s">
        <v>52</v>
      </c>
      <c r="F64" s="41" t="s">
        <v>267</v>
      </c>
      <c r="G64" s="33" t="s">
        <v>268</v>
      </c>
      <c r="H64" s="37" t="s">
        <v>269</v>
      </c>
      <c r="I64" s="35" t="s">
        <v>270</v>
      </c>
      <c r="J64" s="42" t="s">
        <v>271</v>
      </c>
      <c r="K64" s="25" t="s">
        <v>30</v>
      </c>
      <c r="L64" s="25" t="s">
        <v>31</v>
      </c>
      <c r="M64" s="25" t="s">
        <v>32</v>
      </c>
      <c r="N64" s="26" t="s">
        <v>33</v>
      </c>
      <c r="O64" s="26" t="s">
        <v>34</v>
      </c>
    </row>
    <row r="65" spans="1:15" ht="409.5">
      <c r="A65" s="714" t="s">
        <v>272</v>
      </c>
      <c r="B65" s="723"/>
      <c r="C65" s="715" t="s">
        <v>273</v>
      </c>
      <c r="D65" s="53">
        <v>1</v>
      </c>
      <c r="E65" s="31" t="s">
        <v>40</v>
      </c>
      <c r="F65" s="41" t="s">
        <v>274</v>
      </c>
      <c r="G65" s="33" t="s">
        <v>275</v>
      </c>
      <c r="H65" s="37" t="s">
        <v>276</v>
      </c>
      <c r="I65" s="35" t="s">
        <v>277</v>
      </c>
      <c r="J65" s="42" t="s">
        <v>278</v>
      </c>
      <c r="K65" s="25" t="s">
        <v>30</v>
      </c>
      <c r="L65" s="25" t="s">
        <v>31</v>
      </c>
      <c r="M65" s="25" t="s">
        <v>32</v>
      </c>
      <c r="N65" s="26" t="s">
        <v>33</v>
      </c>
      <c r="O65" s="26" t="s">
        <v>34</v>
      </c>
    </row>
    <row r="66" spans="1:15" ht="96">
      <c r="A66" s="714"/>
      <c r="B66" s="723"/>
      <c r="C66" s="715"/>
      <c r="D66" s="53">
        <v>0</v>
      </c>
      <c r="E66" s="44" t="s">
        <v>52</v>
      </c>
      <c r="F66" s="55" t="s">
        <v>279</v>
      </c>
      <c r="G66" s="21" t="s">
        <v>280</v>
      </c>
      <c r="H66" s="22" t="s">
        <v>281</v>
      </c>
      <c r="I66" s="23" t="s">
        <v>277</v>
      </c>
      <c r="J66" s="68" t="s">
        <v>282</v>
      </c>
      <c r="K66" s="69" t="s">
        <v>30</v>
      </c>
      <c r="L66" s="69" t="s">
        <v>31</v>
      </c>
      <c r="M66" s="69" t="s">
        <v>32</v>
      </c>
      <c r="N66" s="70" t="s">
        <v>33</v>
      </c>
      <c r="O66" s="70" t="s">
        <v>34</v>
      </c>
    </row>
    <row r="67" spans="1:15" ht="409.5">
      <c r="A67" s="714"/>
      <c r="B67" s="723"/>
      <c r="C67" s="715"/>
      <c r="D67" s="53">
        <v>0</v>
      </c>
      <c r="E67" s="31" t="s">
        <v>52</v>
      </c>
      <c r="F67" s="41" t="s">
        <v>274</v>
      </c>
      <c r="G67" s="33" t="s">
        <v>283</v>
      </c>
      <c r="H67" s="37" t="s">
        <v>284</v>
      </c>
      <c r="I67" s="35" t="s">
        <v>277</v>
      </c>
      <c r="J67" s="42" t="s">
        <v>278</v>
      </c>
      <c r="K67" s="69" t="s">
        <v>30</v>
      </c>
      <c r="L67" s="69" t="s">
        <v>31</v>
      </c>
      <c r="M67" s="69" t="s">
        <v>32</v>
      </c>
      <c r="N67" s="70" t="s">
        <v>33</v>
      </c>
      <c r="O67" s="70" t="s">
        <v>34</v>
      </c>
    </row>
    <row r="68" spans="1:15" ht="144">
      <c r="A68" s="714"/>
      <c r="B68" s="723"/>
      <c r="C68" s="715"/>
      <c r="D68" s="53">
        <v>0</v>
      </c>
      <c r="E68" s="31" t="s">
        <v>52</v>
      </c>
      <c r="F68" s="41" t="s">
        <v>285</v>
      </c>
      <c r="G68" s="33" t="s">
        <v>286</v>
      </c>
      <c r="H68" s="37" t="s">
        <v>287</v>
      </c>
      <c r="I68" s="35" t="s">
        <v>288</v>
      </c>
      <c r="J68" s="42" t="s">
        <v>289</v>
      </c>
      <c r="K68" s="69" t="s">
        <v>30</v>
      </c>
      <c r="L68" s="69" t="s">
        <v>31</v>
      </c>
      <c r="M68" s="69" t="s">
        <v>32</v>
      </c>
      <c r="N68" s="70" t="s">
        <v>33</v>
      </c>
      <c r="O68" s="70" t="s">
        <v>34</v>
      </c>
    </row>
    <row r="69" spans="1:15" ht="96">
      <c r="A69" s="714"/>
      <c r="B69" s="723"/>
      <c r="C69" s="715"/>
      <c r="D69" s="53">
        <v>0</v>
      </c>
      <c r="E69" s="31" t="s">
        <v>52</v>
      </c>
      <c r="F69" s="41" t="s">
        <v>279</v>
      </c>
      <c r="G69" s="33" t="s">
        <v>290</v>
      </c>
      <c r="H69" s="37" t="s">
        <v>291</v>
      </c>
      <c r="I69" s="35" t="s">
        <v>292</v>
      </c>
      <c r="J69" s="42" t="s">
        <v>293</v>
      </c>
      <c r="K69" s="69" t="s">
        <v>30</v>
      </c>
      <c r="L69" s="69" t="s">
        <v>31</v>
      </c>
      <c r="M69" s="69" t="s">
        <v>32</v>
      </c>
      <c r="N69" s="70" t="s">
        <v>33</v>
      </c>
      <c r="O69" s="70" t="s">
        <v>34</v>
      </c>
    </row>
    <row r="70" spans="1:15" ht="156">
      <c r="A70" s="714"/>
      <c r="B70" s="723"/>
      <c r="C70" s="715"/>
      <c r="D70" s="53">
        <v>0</v>
      </c>
      <c r="E70" s="31" t="s">
        <v>52</v>
      </c>
      <c r="F70" s="41" t="s">
        <v>294</v>
      </c>
      <c r="G70" s="33" t="s">
        <v>295</v>
      </c>
      <c r="H70" s="37" t="s">
        <v>296</v>
      </c>
      <c r="I70" s="35" t="s">
        <v>297</v>
      </c>
      <c r="J70" s="42" t="s">
        <v>298</v>
      </c>
      <c r="K70" s="69" t="s">
        <v>30</v>
      </c>
      <c r="L70" s="69" t="s">
        <v>31</v>
      </c>
      <c r="M70" s="69" t="s">
        <v>32</v>
      </c>
      <c r="N70" s="70" t="s">
        <v>33</v>
      </c>
      <c r="O70" s="70" t="s">
        <v>34</v>
      </c>
    </row>
    <row r="71" spans="1:15" ht="168">
      <c r="A71" s="714"/>
      <c r="B71" s="723"/>
      <c r="C71" s="715"/>
      <c r="D71" s="53">
        <v>0</v>
      </c>
      <c r="E71" s="31" t="s">
        <v>52</v>
      </c>
      <c r="F71" s="41" t="s">
        <v>299</v>
      </c>
      <c r="G71" s="33" t="s">
        <v>300</v>
      </c>
      <c r="H71" s="37" t="s">
        <v>301</v>
      </c>
      <c r="I71" s="35" t="s">
        <v>302</v>
      </c>
      <c r="J71" s="42" t="s">
        <v>303</v>
      </c>
      <c r="K71" s="69" t="s">
        <v>30</v>
      </c>
      <c r="L71" s="69" t="s">
        <v>31</v>
      </c>
      <c r="M71" s="69" t="s">
        <v>32</v>
      </c>
      <c r="N71" s="70" t="s">
        <v>33</v>
      </c>
      <c r="O71" s="70" t="s">
        <v>34</v>
      </c>
    </row>
    <row r="72" spans="1:15">
      <c r="A72" s="714"/>
      <c r="B72" s="723"/>
      <c r="C72" s="715"/>
      <c r="D72" s="716" t="s">
        <v>39</v>
      </c>
      <c r="E72" s="718" t="s">
        <v>40</v>
      </c>
      <c r="F72" s="720" t="s">
        <v>304</v>
      </c>
      <c r="G72" s="694" t="s">
        <v>305</v>
      </c>
      <c r="H72" s="696" t="s">
        <v>306</v>
      </c>
      <c r="I72" s="698" t="s">
        <v>307</v>
      </c>
      <c r="J72" s="734" t="s">
        <v>308</v>
      </c>
      <c r="K72" s="71" t="s">
        <v>30</v>
      </c>
      <c r="L72" s="71" t="s">
        <v>31</v>
      </c>
      <c r="M72" s="71" t="s">
        <v>32</v>
      </c>
      <c r="N72" s="72" t="s">
        <v>33</v>
      </c>
      <c r="O72" s="72" t="s">
        <v>34</v>
      </c>
    </row>
    <row r="73" spans="1:15" ht="34.5">
      <c r="A73" s="714"/>
      <c r="B73" s="723"/>
      <c r="C73" s="715"/>
      <c r="D73" s="717"/>
      <c r="E73" s="719"/>
      <c r="F73" s="721"/>
      <c r="G73" s="695"/>
      <c r="H73" s="697"/>
      <c r="I73" s="699"/>
      <c r="J73" s="735"/>
      <c r="K73" s="27" t="s">
        <v>45</v>
      </c>
      <c r="L73" s="27" t="s">
        <v>46</v>
      </c>
      <c r="M73" s="29" t="s">
        <v>47</v>
      </c>
      <c r="N73" s="28" t="s">
        <v>48</v>
      </c>
      <c r="O73" s="28" t="s">
        <v>49</v>
      </c>
    </row>
    <row r="74" spans="1:15" ht="60">
      <c r="A74" s="714"/>
      <c r="B74" s="723"/>
      <c r="C74" s="715"/>
      <c r="D74" s="53">
        <v>0</v>
      </c>
      <c r="E74" s="31" t="s">
        <v>52</v>
      </c>
      <c r="F74" s="41" t="s">
        <v>309</v>
      </c>
      <c r="G74" s="33" t="s">
        <v>310</v>
      </c>
      <c r="H74" s="37" t="s">
        <v>311</v>
      </c>
      <c r="I74" s="35" t="s">
        <v>307</v>
      </c>
      <c r="J74" s="42" t="s">
        <v>308</v>
      </c>
      <c r="K74" s="25" t="s">
        <v>30</v>
      </c>
      <c r="L74" s="25" t="s">
        <v>31</v>
      </c>
      <c r="M74" s="25" t="s">
        <v>32</v>
      </c>
      <c r="N74" s="26" t="s">
        <v>33</v>
      </c>
      <c r="O74" s="26" t="s">
        <v>34</v>
      </c>
    </row>
    <row r="75" spans="1:15" ht="60">
      <c r="A75" s="714"/>
      <c r="B75" s="723"/>
      <c r="C75" s="715"/>
      <c r="D75" s="64">
        <v>0</v>
      </c>
      <c r="E75" s="31" t="s">
        <v>52</v>
      </c>
      <c r="F75" s="41" t="s">
        <v>309</v>
      </c>
      <c r="G75" s="33" t="s">
        <v>312</v>
      </c>
      <c r="H75" s="37" t="s">
        <v>313</v>
      </c>
      <c r="I75" s="35" t="s">
        <v>307</v>
      </c>
      <c r="J75" s="42" t="s">
        <v>314</v>
      </c>
      <c r="K75" s="25" t="s">
        <v>30</v>
      </c>
      <c r="L75" s="25" t="s">
        <v>31</v>
      </c>
      <c r="M75" s="25" t="s">
        <v>32</v>
      </c>
      <c r="N75" s="26" t="s">
        <v>33</v>
      </c>
      <c r="O75" s="26" t="s">
        <v>34</v>
      </c>
    </row>
    <row r="76" spans="1:15" ht="60">
      <c r="A76" s="714"/>
      <c r="B76" s="723"/>
      <c r="C76" s="715"/>
      <c r="D76" s="53">
        <v>0</v>
      </c>
      <c r="E76" s="31" t="s">
        <v>52</v>
      </c>
      <c r="F76" s="41" t="s">
        <v>309</v>
      </c>
      <c r="G76" s="33" t="s">
        <v>315</v>
      </c>
      <c r="H76" s="37" t="s">
        <v>316</v>
      </c>
      <c r="I76" s="35" t="s">
        <v>307</v>
      </c>
      <c r="J76" s="42" t="s">
        <v>317</v>
      </c>
      <c r="K76" s="25" t="s">
        <v>30</v>
      </c>
      <c r="L76" s="25" t="s">
        <v>31</v>
      </c>
      <c r="M76" s="25" t="s">
        <v>32</v>
      </c>
      <c r="N76" s="26" t="s">
        <v>33</v>
      </c>
      <c r="O76" s="26" t="s">
        <v>34</v>
      </c>
    </row>
    <row r="77" spans="1:15" ht="96">
      <c r="A77" s="66"/>
      <c r="B77" s="723"/>
      <c r="C77" s="67"/>
      <c r="D77" s="64">
        <v>0</v>
      </c>
      <c r="E77" s="31" t="s">
        <v>52</v>
      </c>
      <c r="F77" s="41" t="s">
        <v>318</v>
      </c>
      <c r="G77" s="33" t="s">
        <v>319</v>
      </c>
      <c r="H77" s="37" t="s">
        <v>320</v>
      </c>
      <c r="I77" s="35" t="s">
        <v>307</v>
      </c>
      <c r="J77" s="42" t="s">
        <v>321</v>
      </c>
      <c r="K77" s="25" t="s">
        <v>30</v>
      </c>
      <c r="L77" s="25" t="s">
        <v>31</v>
      </c>
      <c r="M77" s="25" t="s">
        <v>32</v>
      </c>
      <c r="N77" s="26" t="s">
        <v>33</v>
      </c>
      <c r="O77" s="26" t="s">
        <v>34</v>
      </c>
    </row>
    <row r="78" spans="1:15" ht="144">
      <c r="A78" s="714" t="s">
        <v>272</v>
      </c>
      <c r="B78" s="723"/>
      <c r="C78" s="715" t="s">
        <v>322</v>
      </c>
      <c r="D78" s="18">
        <v>0</v>
      </c>
      <c r="E78" s="31" t="s">
        <v>52</v>
      </c>
      <c r="F78" s="41" t="s">
        <v>323</v>
      </c>
      <c r="G78" s="33" t="s">
        <v>324</v>
      </c>
      <c r="H78" s="37" t="s">
        <v>325</v>
      </c>
      <c r="I78" s="35" t="s">
        <v>326</v>
      </c>
      <c r="J78" s="42" t="s">
        <v>327</v>
      </c>
      <c r="K78" s="25" t="s">
        <v>30</v>
      </c>
      <c r="L78" s="25" t="s">
        <v>31</v>
      </c>
      <c r="M78" s="25" t="s">
        <v>32</v>
      </c>
      <c r="N78" s="26" t="s">
        <v>33</v>
      </c>
      <c r="O78" s="26" t="s">
        <v>34</v>
      </c>
    </row>
    <row r="79" spans="1:15" ht="216">
      <c r="A79" s="714"/>
      <c r="B79" s="723"/>
      <c r="C79" s="715"/>
      <c r="D79" s="18">
        <v>0</v>
      </c>
      <c r="E79" s="31" t="s">
        <v>52</v>
      </c>
      <c r="F79" s="41" t="s">
        <v>328</v>
      </c>
      <c r="G79" s="33" t="s">
        <v>329</v>
      </c>
      <c r="H79" s="37" t="s">
        <v>330</v>
      </c>
      <c r="I79" s="35" t="s">
        <v>331</v>
      </c>
      <c r="J79" s="42" t="s">
        <v>332</v>
      </c>
      <c r="K79" s="25" t="s">
        <v>30</v>
      </c>
      <c r="L79" s="25" t="s">
        <v>31</v>
      </c>
      <c r="M79" s="25" t="s">
        <v>32</v>
      </c>
      <c r="N79" s="26" t="s">
        <v>33</v>
      </c>
      <c r="O79" s="26" t="s">
        <v>34</v>
      </c>
    </row>
    <row r="80" spans="1:15" ht="144">
      <c r="A80" s="714"/>
      <c r="B80" s="723"/>
      <c r="C80" s="715"/>
      <c r="D80" s="18">
        <v>0</v>
      </c>
      <c r="E80" s="31" t="s">
        <v>52</v>
      </c>
      <c r="F80" s="41" t="s">
        <v>333</v>
      </c>
      <c r="G80" s="33" t="s">
        <v>334</v>
      </c>
      <c r="H80" s="37" t="s">
        <v>335</v>
      </c>
      <c r="I80" s="35" t="s">
        <v>336</v>
      </c>
      <c r="J80" s="42" t="s">
        <v>337</v>
      </c>
      <c r="K80" s="25" t="s">
        <v>30</v>
      </c>
      <c r="L80" s="25" t="s">
        <v>31</v>
      </c>
      <c r="M80" s="25" t="s">
        <v>32</v>
      </c>
      <c r="N80" s="26" t="s">
        <v>33</v>
      </c>
      <c r="O80" s="26" t="s">
        <v>34</v>
      </c>
    </row>
    <row r="81" spans="1:15" ht="216">
      <c r="A81" s="714"/>
      <c r="B81" s="723"/>
      <c r="C81" s="715"/>
      <c r="D81" s="18">
        <v>0</v>
      </c>
      <c r="E81" s="31" t="s">
        <v>52</v>
      </c>
      <c r="F81" s="41" t="s">
        <v>338</v>
      </c>
      <c r="G81" s="33" t="s">
        <v>339</v>
      </c>
      <c r="H81" s="37" t="s">
        <v>340</v>
      </c>
      <c r="I81" s="35" t="s">
        <v>341</v>
      </c>
      <c r="J81" s="42" t="s">
        <v>342</v>
      </c>
      <c r="K81" s="25" t="s">
        <v>30</v>
      </c>
      <c r="L81" s="25" t="s">
        <v>31</v>
      </c>
      <c r="M81" s="25" t="s">
        <v>32</v>
      </c>
      <c r="N81" s="26" t="s">
        <v>33</v>
      </c>
      <c r="O81" s="26" t="s">
        <v>34</v>
      </c>
    </row>
    <row r="82" spans="1:15" ht="204">
      <c r="A82" s="714"/>
      <c r="B82" s="723"/>
      <c r="C82" s="715"/>
      <c r="D82" s="30">
        <v>0</v>
      </c>
      <c r="E82" s="31" t="s">
        <v>52</v>
      </c>
      <c r="F82" s="41" t="s">
        <v>343</v>
      </c>
      <c r="G82" s="33" t="s">
        <v>344</v>
      </c>
      <c r="H82" s="37" t="s">
        <v>345</v>
      </c>
      <c r="I82" s="35" t="s">
        <v>346</v>
      </c>
      <c r="J82" s="42" t="s">
        <v>347</v>
      </c>
      <c r="K82" s="25" t="s">
        <v>30</v>
      </c>
      <c r="L82" s="25" t="s">
        <v>31</v>
      </c>
      <c r="M82" s="25" t="s">
        <v>32</v>
      </c>
      <c r="N82" s="26" t="s">
        <v>33</v>
      </c>
      <c r="O82" s="26" t="s">
        <v>34</v>
      </c>
    </row>
    <row r="83" spans="1:15" ht="156">
      <c r="A83" s="714"/>
      <c r="B83" s="723"/>
      <c r="C83" s="715"/>
      <c r="D83" s="18">
        <v>0</v>
      </c>
      <c r="E83" s="31" t="s">
        <v>52</v>
      </c>
      <c r="F83" s="41" t="s">
        <v>348</v>
      </c>
      <c r="G83" s="33" t="s">
        <v>349</v>
      </c>
      <c r="H83" s="37" t="s">
        <v>350</v>
      </c>
      <c r="I83" s="35" t="s">
        <v>351</v>
      </c>
      <c r="J83" s="42" t="s">
        <v>352</v>
      </c>
      <c r="K83" s="25" t="s">
        <v>30</v>
      </c>
      <c r="L83" s="25" t="s">
        <v>31</v>
      </c>
      <c r="M83" s="25" t="s">
        <v>32</v>
      </c>
      <c r="N83" s="26" t="s">
        <v>33</v>
      </c>
      <c r="O83" s="26" t="s">
        <v>34</v>
      </c>
    </row>
    <row r="84" spans="1:15" ht="108">
      <c r="A84" s="714"/>
      <c r="B84" s="723"/>
      <c r="C84" s="715"/>
      <c r="D84" s="18">
        <v>0</v>
      </c>
      <c r="E84" s="31" t="s">
        <v>52</v>
      </c>
      <c r="F84" s="41" t="s">
        <v>353</v>
      </c>
      <c r="G84" s="33" t="s">
        <v>354</v>
      </c>
      <c r="H84" s="37" t="s">
        <v>355</v>
      </c>
      <c r="I84" s="35" t="s">
        <v>356</v>
      </c>
      <c r="J84" s="42" t="s">
        <v>357</v>
      </c>
      <c r="K84" s="25" t="s">
        <v>30</v>
      </c>
      <c r="L84" s="25" t="s">
        <v>31</v>
      </c>
      <c r="M84" s="25" t="s">
        <v>32</v>
      </c>
      <c r="N84" s="26" t="s">
        <v>33</v>
      </c>
      <c r="O84" s="26" t="s">
        <v>34</v>
      </c>
    </row>
    <row r="85" spans="1:15" ht="409.5">
      <c r="A85" s="714"/>
      <c r="B85" s="723"/>
      <c r="C85" s="715"/>
      <c r="D85" s="18">
        <v>0</v>
      </c>
      <c r="E85" s="44" t="s">
        <v>52</v>
      </c>
      <c r="F85" s="41" t="s">
        <v>358</v>
      </c>
      <c r="G85" s="21" t="s">
        <v>359</v>
      </c>
      <c r="H85" s="22" t="s">
        <v>360</v>
      </c>
      <c r="I85" s="23" t="s">
        <v>361</v>
      </c>
      <c r="J85" s="42" t="s">
        <v>362</v>
      </c>
      <c r="K85" s="25" t="s">
        <v>30</v>
      </c>
      <c r="L85" s="25" t="s">
        <v>31</v>
      </c>
      <c r="M85" s="25" t="s">
        <v>32</v>
      </c>
      <c r="N85" s="26" t="s">
        <v>33</v>
      </c>
      <c r="O85" s="26" t="s">
        <v>102</v>
      </c>
    </row>
    <row r="86" spans="1:15" ht="204">
      <c r="A86" s="714"/>
      <c r="B86" s="723"/>
      <c r="C86" s="715"/>
      <c r="D86" s="30">
        <v>0</v>
      </c>
      <c r="E86" s="31" t="s">
        <v>52</v>
      </c>
      <c r="F86" s="41" t="s">
        <v>363</v>
      </c>
      <c r="G86" s="33" t="s">
        <v>364</v>
      </c>
      <c r="H86" s="37" t="s">
        <v>365</v>
      </c>
      <c r="I86" s="35" t="s">
        <v>366</v>
      </c>
      <c r="J86" s="42" t="s">
        <v>367</v>
      </c>
      <c r="K86" s="25" t="s">
        <v>30</v>
      </c>
      <c r="L86" s="25" t="s">
        <v>31</v>
      </c>
      <c r="M86" s="25" t="s">
        <v>32</v>
      </c>
      <c r="N86" s="26" t="s">
        <v>33</v>
      </c>
      <c r="O86" s="26" t="s">
        <v>34</v>
      </c>
    </row>
    <row r="87" spans="1:15" ht="144">
      <c r="A87" s="714"/>
      <c r="B87" s="723"/>
      <c r="C87" s="715"/>
      <c r="D87" s="18">
        <v>0</v>
      </c>
      <c r="E87" s="31" t="s">
        <v>52</v>
      </c>
      <c r="F87" s="41" t="s">
        <v>368</v>
      </c>
      <c r="G87" s="33" t="s">
        <v>369</v>
      </c>
      <c r="H87" s="37" t="s">
        <v>370</v>
      </c>
      <c r="I87" s="35" t="s">
        <v>366</v>
      </c>
      <c r="J87" s="42" t="s">
        <v>367</v>
      </c>
      <c r="K87" s="25" t="s">
        <v>30</v>
      </c>
      <c r="L87" s="25" t="s">
        <v>31</v>
      </c>
      <c r="M87" s="25" t="s">
        <v>32</v>
      </c>
      <c r="N87" s="26" t="s">
        <v>33</v>
      </c>
      <c r="O87" s="26" t="s">
        <v>34</v>
      </c>
    </row>
    <row r="88" spans="1:15" ht="132">
      <c r="A88" s="714"/>
      <c r="B88" s="723"/>
      <c r="C88" s="715"/>
      <c r="D88" s="18">
        <v>0</v>
      </c>
      <c r="E88" s="31" t="s">
        <v>52</v>
      </c>
      <c r="F88" s="41" t="s">
        <v>371</v>
      </c>
      <c r="G88" s="33" t="s">
        <v>372</v>
      </c>
      <c r="H88" s="37" t="s">
        <v>373</v>
      </c>
      <c r="I88" s="35" t="s">
        <v>374</v>
      </c>
      <c r="J88" s="42" t="s">
        <v>375</v>
      </c>
      <c r="K88" s="25" t="s">
        <v>30</v>
      </c>
      <c r="L88" s="25" t="s">
        <v>31</v>
      </c>
      <c r="M88" s="25" t="s">
        <v>32</v>
      </c>
      <c r="N88" s="26" t="s">
        <v>33</v>
      </c>
      <c r="O88" s="26" t="s">
        <v>34</v>
      </c>
    </row>
    <row r="89" spans="1:15" ht="180">
      <c r="A89" s="714"/>
      <c r="B89" s="723"/>
      <c r="C89" s="715"/>
      <c r="D89" s="18">
        <v>0</v>
      </c>
      <c r="E89" s="44" t="s">
        <v>52</v>
      </c>
      <c r="F89" s="55" t="s">
        <v>376</v>
      </c>
      <c r="G89" s="21" t="s">
        <v>377</v>
      </c>
      <c r="H89" s="22" t="s">
        <v>378</v>
      </c>
      <c r="I89" s="23" t="s">
        <v>379</v>
      </c>
      <c r="J89" s="58" t="s">
        <v>380</v>
      </c>
      <c r="K89" s="25" t="s">
        <v>30</v>
      </c>
      <c r="L89" s="25" t="s">
        <v>31</v>
      </c>
      <c r="M89" s="25" t="s">
        <v>32</v>
      </c>
      <c r="N89" s="26" t="s">
        <v>33</v>
      </c>
      <c r="O89" s="26" t="s">
        <v>34</v>
      </c>
    </row>
    <row r="90" spans="1:15" ht="180">
      <c r="A90" s="714"/>
      <c r="B90" s="723"/>
      <c r="C90" s="715"/>
      <c r="D90" s="18">
        <v>0</v>
      </c>
      <c r="E90" s="31" t="s">
        <v>52</v>
      </c>
      <c r="F90" s="41" t="s">
        <v>381</v>
      </c>
      <c r="G90" s="33" t="s">
        <v>382</v>
      </c>
      <c r="H90" s="37" t="s">
        <v>383</v>
      </c>
      <c r="I90" s="35" t="s">
        <v>379</v>
      </c>
      <c r="J90" s="42" t="s">
        <v>380</v>
      </c>
      <c r="K90" s="25" t="s">
        <v>30</v>
      </c>
      <c r="L90" s="25" t="s">
        <v>31</v>
      </c>
      <c r="M90" s="25" t="s">
        <v>32</v>
      </c>
      <c r="N90" s="26" t="s">
        <v>33</v>
      </c>
      <c r="O90" s="26" t="s">
        <v>34</v>
      </c>
    </row>
    <row r="91" spans="1:15" ht="409.5">
      <c r="A91" s="714"/>
      <c r="B91" s="723"/>
      <c r="C91" s="715"/>
      <c r="D91" s="18">
        <v>1</v>
      </c>
      <c r="E91" s="31" t="s">
        <v>40</v>
      </c>
      <c r="F91" s="41" t="s">
        <v>384</v>
      </c>
      <c r="G91" s="33" t="s">
        <v>385</v>
      </c>
      <c r="H91" s="37" t="s">
        <v>386</v>
      </c>
      <c r="I91" s="35" t="s">
        <v>387</v>
      </c>
      <c r="J91" s="42" t="s">
        <v>388</v>
      </c>
      <c r="K91" s="25" t="s">
        <v>30</v>
      </c>
      <c r="L91" s="25" t="s">
        <v>31</v>
      </c>
      <c r="M91" s="25" t="s">
        <v>32</v>
      </c>
      <c r="N91" s="26" t="s">
        <v>33</v>
      </c>
      <c r="O91" s="26" t="s">
        <v>34</v>
      </c>
    </row>
    <row r="92" spans="1:15" ht="168">
      <c r="A92" s="714" t="s">
        <v>272</v>
      </c>
      <c r="B92" s="723"/>
      <c r="C92" s="715" t="s">
        <v>322</v>
      </c>
      <c r="D92" s="53">
        <v>0</v>
      </c>
      <c r="E92" s="31" t="s">
        <v>52</v>
      </c>
      <c r="F92" s="41" t="s">
        <v>389</v>
      </c>
      <c r="G92" s="33" t="s">
        <v>390</v>
      </c>
      <c r="H92" s="37" t="s">
        <v>391</v>
      </c>
      <c r="I92" s="35" t="s">
        <v>392</v>
      </c>
      <c r="J92" s="42" t="s">
        <v>393</v>
      </c>
      <c r="K92" s="25" t="s">
        <v>30</v>
      </c>
      <c r="L92" s="25" t="s">
        <v>31</v>
      </c>
      <c r="M92" s="25" t="s">
        <v>32</v>
      </c>
      <c r="N92" s="26" t="s">
        <v>33</v>
      </c>
      <c r="O92" s="26" t="s">
        <v>34</v>
      </c>
    </row>
    <row r="93" spans="1:15" ht="192">
      <c r="A93" s="714"/>
      <c r="B93" s="723"/>
      <c r="C93" s="715"/>
      <c r="D93" s="64">
        <v>0</v>
      </c>
      <c r="E93" s="31" t="s">
        <v>52</v>
      </c>
      <c r="F93" s="41" t="s">
        <v>394</v>
      </c>
      <c r="G93" s="33" t="s">
        <v>395</v>
      </c>
      <c r="H93" s="37" t="s">
        <v>396</v>
      </c>
      <c r="I93" s="35" t="s">
        <v>397</v>
      </c>
      <c r="J93" s="42" t="s">
        <v>398</v>
      </c>
      <c r="K93" s="25" t="s">
        <v>30</v>
      </c>
      <c r="L93" s="25" t="s">
        <v>31</v>
      </c>
      <c r="M93" s="25" t="s">
        <v>32</v>
      </c>
      <c r="N93" s="26" t="s">
        <v>33</v>
      </c>
      <c r="O93" s="26" t="s">
        <v>34</v>
      </c>
    </row>
    <row r="94" spans="1:15" ht="132">
      <c r="A94" s="714"/>
      <c r="B94" s="723"/>
      <c r="C94" s="715"/>
      <c r="D94" s="53">
        <v>0</v>
      </c>
      <c r="E94" s="31" t="s">
        <v>52</v>
      </c>
      <c r="F94" s="41" t="s">
        <v>399</v>
      </c>
      <c r="G94" s="33" t="s">
        <v>400</v>
      </c>
      <c r="H94" s="37" t="s">
        <v>401</v>
      </c>
      <c r="I94" s="35" t="s">
        <v>397</v>
      </c>
      <c r="J94" s="42" t="s">
        <v>398</v>
      </c>
      <c r="K94" s="25" t="s">
        <v>30</v>
      </c>
      <c r="L94" s="25" t="s">
        <v>31</v>
      </c>
      <c r="M94" s="25" t="s">
        <v>32</v>
      </c>
      <c r="N94" s="26" t="s">
        <v>33</v>
      </c>
      <c r="O94" s="26" t="s">
        <v>34</v>
      </c>
    </row>
    <row r="95" spans="1:15" ht="204">
      <c r="A95" s="714"/>
      <c r="B95" s="723"/>
      <c r="C95" s="715"/>
      <c r="D95" s="53">
        <v>0</v>
      </c>
      <c r="E95" s="31" t="s">
        <v>52</v>
      </c>
      <c r="F95" s="41" t="s">
        <v>402</v>
      </c>
      <c r="G95" s="33" t="s">
        <v>403</v>
      </c>
      <c r="H95" s="37" t="s">
        <v>404</v>
      </c>
      <c r="I95" s="35" t="s">
        <v>405</v>
      </c>
      <c r="J95" s="42" t="s">
        <v>406</v>
      </c>
      <c r="K95" s="25" t="s">
        <v>30</v>
      </c>
      <c r="L95" s="25" t="s">
        <v>31</v>
      </c>
      <c r="M95" s="25" t="s">
        <v>32</v>
      </c>
      <c r="N95" s="26" t="s">
        <v>33</v>
      </c>
      <c r="O95" s="26" t="s">
        <v>34</v>
      </c>
    </row>
    <row r="96" spans="1:15" ht="252">
      <c r="A96" s="714"/>
      <c r="B96" s="723"/>
      <c r="C96" s="715"/>
      <c r="D96" s="64">
        <v>0</v>
      </c>
      <c r="E96" s="31" t="s">
        <v>52</v>
      </c>
      <c r="F96" s="41" t="s">
        <v>407</v>
      </c>
      <c r="G96" s="33" t="s">
        <v>408</v>
      </c>
      <c r="H96" s="37" t="s">
        <v>409</v>
      </c>
      <c r="I96" s="35" t="s">
        <v>410</v>
      </c>
      <c r="J96" s="42" t="s">
        <v>411</v>
      </c>
      <c r="K96" s="25" t="s">
        <v>30</v>
      </c>
      <c r="L96" s="25" t="s">
        <v>31</v>
      </c>
      <c r="M96" s="25" t="s">
        <v>32</v>
      </c>
      <c r="N96" s="26" t="s">
        <v>33</v>
      </c>
      <c r="O96" s="26" t="s">
        <v>34</v>
      </c>
    </row>
    <row r="97" spans="1:15" ht="72">
      <c r="A97" s="714"/>
      <c r="B97" s="723"/>
      <c r="C97" s="715"/>
      <c r="D97" s="53">
        <v>0</v>
      </c>
      <c r="E97" s="31" t="s">
        <v>52</v>
      </c>
      <c r="F97" s="41" t="s">
        <v>412</v>
      </c>
      <c r="G97" s="33" t="s">
        <v>413</v>
      </c>
      <c r="H97" s="37" t="s">
        <v>414</v>
      </c>
      <c r="I97" s="35" t="s">
        <v>415</v>
      </c>
      <c r="J97" s="42" t="s">
        <v>416</v>
      </c>
      <c r="K97" s="25" t="s">
        <v>30</v>
      </c>
      <c r="L97" s="25" t="s">
        <v>31</v>
      </c>
      <c r="M97" s="25" t="s">
        <v>32</v>
      </c>
      <c r="N97" s="26" t="s">
        <v>33</v>
      </c>
      <c r="O97" s="26" t="s">
        <v>34</v>
      </c>
    </row>
    <row r="98" spans="1:15" ht="132">
      <c r="A98" s="714"/>
      <c r="B98" s="723"/>
      <c r="C98" s="715"/>
      <c r="D98" s="64">
        <v>0</v>
      </c>
      <c r="E98" s="31" t="s">
        <v>52</v>
      </c>
      <c r="F98" s="41" t="s">
        <v>417</v>
      </c>
      <c r="G98" s="33" t="s">
        <v>418</v>
      </c>
      <c r="H98" s="37" t="s">
        <v>419</v>
      </c>
      <c r="I98" s="35" t="s">
        <v>420</v>
      </c>
      <c r="J98" s="42" t="s">
        <v>421</v>
      </c>
      <c r="K98" s="25" t="s">
        <v>30</v>
      </c>
      <c r="L98" s="25" t="s">
        <v>31</v>
      </c>
      <c r="M98" s="25" t="s">
        <v>32</v>
      </c>
      <c r="N98" s="26" t="s">
        <v>33</v>
      </c>
      <c r="O98" s="26" t="s">
        <v>34</v>
      </c>
    </row>
    <row r="99" spans="1:15" ht="72">
      <c r="A99" s="714"/>
      <c r="B99" s="723"/>
      <c r="C99" s="715"/>
      <c r="D99" s="53">
        <v>0</v>
      </c>
      <c r="E99" s="31" t="s">
        <v>52</v>
      </c>
      <c r="F99" s="41" t="s">
        <v>422</v>
      </c>
      <c r="G99" s="33" t="s">
        <v>423</v>
      </c>
      <c r="H99" s="37" t="s">
        <v>424</v>
      </c>
      <c r="I99" s="35" t="s">
        <v>425</v>
      </c>
      <c r="J99" s="42" t="s">
        <v>426</v>
      </c>
      <c r="K99" s="25" t="s">
        <v>30</v>
      </c>
      <c r="L99" s="25" t="s">
        <v>31</v>
      </c>
      <c r="M99" s="25" t="s">
        <v>32</v>
      </c>
      <c r="N99" s="26" t="s">
        <v>33</v>
      </c>
      <c r="O99" s="26" t="s">
        <v>34</v>
      </c>
    </row>
    <row r="100" spans="1:15" ht="156">
      <c r="A100" s="714"/>
      <c r="B100" s="723"/>
      <c r="C100" s="715"/>
      <c r="D100" s="64">
        <v>0</v>
      </c>
      <c r="E100" s="31" t="s">
        <v>52</v>
      </c>
      <c r="F100" s="41" t="s">
        <v>427</v>
      </c>
      <c r="G100" s="33" t="s">
        <v>428</v>
      </c>
      <c r="H100" s="37" t="s">
        <v>429</v>
      </c>
      <c r="I100" s="35" t="s">
        <v>430</v>
      </c>
      <c r="J100" s="42" t="s">
        <v>431</v>
      </c>
      <c r="K100" s="25" t="s">
        <v>30</v>
      </c>
      <c r="L100" s="25" t="s">
        <v>31</v>
      </c>
      <c r="M100" s="25" t="s">
        <v>32</v>
      </c>
      <c r="N100" s="26" t="s">
        <v>33</v>
      </c>
      <c r="O100" s="26" t="s">
        <v>34</v>
      </c>
    </row>
    <row r="101" spans="1:15" ht="60.75" thickBot="1">
      <c r="A101" s="714"/>
      <c r="B101" s="723"/>
      <c r="C101" s="715"/>
      <c r="D101" s="73">
        <v>0</v>
      </c>
      <c r="E101" s="61" t="s">
        <v>52</v>
      </c>
      <c r="F101" s="57" t="s">
        <v>432</v>
      </c>
      <c r="G101" s="62" t="s">
        <v>433</v>
      </c>
      <c r="H101" s="59" t="s">
        <v>434</v>
      </c>
      <c r="I101" s="63" t="s">
        <v>435</v>
      </c>
      <c r="J101" s="74" t="s">
        <v>436</v>
      </c>
      <c r="K101" s="75" t="s">
        <v>30</v>
      </c>
      <c r="L101" s="75" t="s">
        <v>31</v>
      </c>
      <c r="M101" s="75" t="s">
        <v>32</v>
      </c>
      <c r="N101" s="76" t="s">
        <v>33</v>
      </c>
      <c r="O101" s="76" t="s">
        <v>34</v>
      </c>
    </row>
    <row r="102" spans="1:15" ht="16.5" thickBot="1">
      <c r="A102" s="727" t="s">
        <v>437</v>
      </c>
      <c r="B102" s="728"/>
      <c r="C102" s="729"/>
      <c r="D102" s="77">
        <v>12</v>
      </c>
      <c r="E102" s="78" t="s">
        <v>438</v>
      </c>
      <c r="F102" s="730"/>
      <c r="G102" s="731"/>
      <c r="H102" s="731"/>
      <c r="I102" s="731"/>
      <c r="J102" s="731"/>
      <c r="K102" s="731"/>
      <c r="L102" s="731"/>
      <c r="M102" s="731"/>
      <c r="N102" s="731"/>
      <c r="O102" s="732"/>
    </row>
    <row r="103" spans="1:15" ht="81" customHeight="1">
      <c r="A103" s="733" t="s">
        <v>439</v>
      </c>
      <c r="B103" s="733"/>
      <c r="C103" s="733"/>
      <c r="D103" s="733"/>
      <c r="E103" s="733"/>
      <c r="F103" s="733"/>
      <c r="G103" s="733"/>
      <c r="H103" s="733"/>
      <c r="I103" s="733"/>
      <c r="J103" s="733"/>
      <c r="K103" s="733"/>
      <c r="L103" s="733"/>
      <c r="M103" s="733"/>
      <c r="N103" s="733"/>
      <c r="O103" s="733"/>
    </row>
  </sheetData>
  <mergeCells count="56">
    <mergeCell ref="A102:C102"/>
    <mergeCell ref="F102:O102"/>
    <mergeCell ref="A103:O103"/>
    <mergeCell ref="H72:H73"/>
    <mergeCell ref="I72:I73"/>
    <mergeCell ref="J72:J73"/>
    <mergeCell ref="A78:A91"/>
    <mergeCell ref="C78:C91"/>
    <mergeCell ref="A92:A101"/>
    <mergeCell ref="C92:C101"/>
    <mergeCell ref="G53:G54"/>
    <mergeCell ref="H53:H54"/>
    <mergeCell ref="I53:I54"/>
    <mergeCell ref="J53:J54"/>
    <mergeCell ref="A65:A76"/>
    <mergeCell ref="C65:C76"/>
    <mergeCell ref="D72:D73"/>
    <mergeCell ref="E72:E73"/>
    <mergeCell ref="F72:F73"/>
    <mergeCell ref="G72:G73"/>
    <mergeCell ref="A53:A63"/>
    <mergeCell ref="B53:B101"/>
    <mergeCell ref="C53:C63"/>
    <mergeCell ref="D53:D54"/>
    <mergeCell ref="E53:E54"/>
    <mergeCell ref="F53:F54"/>
    <mergeCell ref="G8:G9"/>
    <mergeCell ref="H8:H9"/>
    <mergeCell ref="I8:I9"/>
    <mergeCell ref="J8:J9"/>
    <mergeCell ref="A28:A45"/>
    <mergeCell ref="C28:C45"/>
    <mergeCell ref="A6:A27"/>
    <mergeCell ref="B6:B52"/>
    <mergeCell ref="C6:C27"/>
    <mergeCell ref="D8:D9"/>
    <mergeCell ref="E8:E9"/>
    <mergeCell ref="F8:F9"/>
    <mergeCell ref="A46:A52"/>
    <mergeCell ref="C46:C52"/>
    <mergeCell ref="N3:O3"/>
    <mergeCell ref="A1:O1"/>
    <mergeCell ref="D2:E2"/>
    <mergeCell ref="N2:O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K3:K5"/>
    <mergeCell ref="L3:L5"/>
    <mergeCell ref="M3:M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C7632-AC9D-400D-8D9E-FEBB828A8515}">
  <dimension ref="A1:M37"/>
  <sheetViews>
    <sheetView workbookViewId="0">
      <selection activeCell="O11" sqref="O11"/>
    </sheetView>
  </sheetViews>
  <sheetFormatPr defaultRowHeight="15"/>
  <sheetData>
    <row r="1" spans="1:13" ht="15.75">
      <c r="A1" s="968" t="s">
        <v>1773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70"/>
    </row>
    <row r="2" spans="1:13">
      <c r="A2" s="988">
        <v>1</v>
      </c>
      <c r="B2" s="988">
        <v>2</v>
      </c>
      <c r="C2" s="988">
        <v>3</v>
      </c>
      <c r="D2" s="990" t="s">
        <v>1774</v>
      </c>
      <c r="E2" s="990"/>
      <c r="F2" s="990"/>
      <c r="G2" s="990"/>
      <c r="H2" s="990"/>
      <c r="I2" s="990"/>
      <c r="J2" s="990"/>
      <c r="K2" s="990"/>
      <c r="L2" s="990"/>
      <c r="M2" s="990"/>
    </row>
    <row r="3" spans="1:13">
      <c r="A3" s="989"/>
      <c r="B3" s="989"/>
      <c r="C3" s="989"/>
      <c r="D3" s="991">
        <v>4</v>
      </c>
      <c r="E3" s="892"/>
      <c r="F3" s="892"/>
      <c r="G3" s="892"/>
      <c r="H3" s="892">
        <v>5</v>
      </c>
      <c r="I3" s="892"/>
      <c r="J3" s="822">
        <v>6</v>
      </c>
      <c r="K3" s="823"/>
      <c r="L3" s="973" t="s">
        <v>32</v>
      </c>
      <c r="M3" s="975"/>
    </row>
    <row r="4" spans="1:13">
      <c r="A4" s="971" t="s">
        <v>763</v>
      </c>
      <c r="B4" s="971" t="s">
        <v>1410</v>
      </c>
      <c r="C4" s="971" t="s">
        <v>1775</v>
      </c>
      <c r="D4" s="822" t="s">
        <v>1725</v>
      </c>
      <c r="E4" s="822"/>
      <c r="F4" s="822"/>
      <c r="G4" s="822"/>
      <c r="H4" s="822" t="s">
        <v>1726</v>
      </c>
      <c r="I4" s="822"/>
      <c r="J4" s="822" t="s">
        <v>1776</v>
      </c>
      <c r="K4" s="823"/>
      <c r="L4" s="980" t="s">
        <v>1777</v>
      </c>
      <c r="M4" s="981"/>
    </row>
    <row r="5" spans="1:13">
      <c r="A5" s="822"/>
      <c r="B5" s="822"/>
      <c r="C5" s="822"/>
      <c r="D5" s="822" t="s">
        <v>826</v>
      </c>
      <c r="E5" s="822"/>
      <c r="F5" s="822" t="s">
        <v>1778</v>
      </c>
      <c r="G5" s="822"/>
      <c r="H5" s="822"/>
      <c r="I5" s="822"/>
      <c r="J5" s="822"/>
      <c r="K5" s="823"/>
      <c r="L5" s="976"/>
      <c r="M5" s="977"/>
    </row>
    <row r="6" spans="1:13">
      <c r="A6" s="822"/>
      <c r="B6" s="822"/>
      <c r="C6" s="822"/>
      <c r="D6" s="298" t="s">
        <v>14</v>
      </c>
      <c r="E6" s="298" t="s">
        <v>15</v>
      </c>
      <c r="F6" s="298" t="s">
        <v>1731</v>
      </c>
      <c r="G6" s="298" t="s">
        <v>1779</v>
      </c>
      <c r="H6" s="298" t="s">
        <v>828</v>
      </c>
      <c r="I6" s="298" t="s">
        <v>829</v>
      </c>
      <c r="J6" s="298" t="s">
        <v>832</v>
      </c>
      <c r="K6" s="299" t="s">
        <v>833</v>
      </c>
      <c r="L6" s="502" t="s">
        <v>834</v>
      </c>
      <c r="M6" s="502" t="s">
        <v>835</v>
      </c>
    </row>
    <row r="7" spans="1:13">
      <c r="A7" s="964"/>
      <c r="B7" s="964"/>
      <c r="C7" s="964"/>
      <c r="D7" s="503" t="s">
        <v>836</v>
      </c>
      <c r="E7" s="503" t="s">
        <v>1732</v>
      </c>
      <c r="F7" s="503" t="s">
        <v>836</v>
      </c>
      <c r="G7" s="503" t="s">
        <v>1732</v>
      </c>
      <c r="H7" s="503" t="s">
        <v>836</v>
      </c>
      <c r="I7" s="503" t="s">
        <v>1732</v>
      </c>
      <c r="J7" s="503" t="s">
        <v>836</v>
      </c>
      <c r="K7" s="504" t="s">
        <v>1732</v>
      </c>
      <c r="L7" s="504" t="s">
        <v>836</v>
      </c>
      <c r="M7" s="502" t="s">
        <v>1732</v>
      </c>
    </row>
    <row r="8" spans="1:13">
      <c r="A8" s="982" t="s">
        <v>1733</v>
      </c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4"/>
    </row>
    <row r="9" spans="1:13" ht="90">
      <c r="A9" s="532"/>
      <c r="B9" s="533" t="s">
        <v>1470</v>
      </c>
      <c r="C9" s="533" t="s">
        <v>1780</v>
      </c>
      <c r="D9" s="534">
        <v>207</v>
      </c>
      <c r="E9" s="534">
        <v>1018</v>
      </c>
      <c r="F9" s="534">
        <v>51</v>
      </c>
      <c r="G9" s="534">
        <v>227</v>
      </c>
      <c r="H9" s="534">
        <v>0</v>
      </c>
      <c r="I9" s="534">
        <v>0</v>
      </c>
      <c r="J9" s="534">
        <v>0</v>
      </c>
      <c r="K9" s="534">
        <v>1</v>
      </c>
      <c r="L9" s="535">
        <v>41</v>
      </c>
      <c r="M9" s="535">
        <v>1076</v>
      </c>
    </row>
    <row r="10" spans="1:13" ht="135">
      <c r="A10" s="536"/>
      <c r="B10" s="537" t="s">
        <v>1346</v>
      </c>
      <c r="C10" s="538" t="s">
        <v>1781</v>
      </c>
      <c r="D10" s="539">
        <v>22</v>
      </c>
      <c r="E10" s="539">
        <v>8139</v>
      </c>
      <c r="F10" s="539">
        <v>0</v>
      </c>
      <c r="G10" s="539">
        <v>32</v>
      </c>
      <c r="H10" s="539">
        <v>261</v>
      </c>
      <c r="I10" s="539">
        <v>6558</v>
      </c>
      <c r="J10" s="539">
        <v>0</v>
      </c>
      <c r="K10" s="540">
        <v>14</v>
      </c>
      <c r="L10" s="541">
        <v>21</v>
      </c>
      <c r="M10" s="541">
        <v>892</v>
      </c>
    </row>
    <row r="11" spans="1:13" ht="157.5">
      <c r="A11" s="536"/>
      <c r="B11" s="537" t="s">
        <v>1782</v>
      </c>
      <c r="C11" s="538" t="s">
        <v>1783</v>
      </c>
      <c r="D11" s="539">
        <v>36</v>
      </c>
      <c r="E11" s="539">
        <v>417</v>
      </c>
      <c r="F11" s="539">
        <v>0</v>
      </c>
      <c r="G11" s="539">
        <v>0</v>
      </c>
      <c r="H11" s="539">
        <v>199</v>
      </c>
      <c r="I11" s="539">
        <v>3084</v>
      </c>
      <c r="J11" s="539">
        <v>0</v>
      </c>
      <c r="K11" s="540">
        <v>0</v>
      </c>
      <c r="L11" s="541">
        <v>36</v>
      </c>
      <c r="M11" s="541">
        <v>386</v>
      </c>
    </row>
    <row r="12" spans="1:13" ht="112.5">
      <c r="A12" s="536"/>
      <c r="B12" s="537" t="s">
        <v>1346</v>
      </c>
      <c r="C12" s="538" t="s">
        <v>1784</v>
      </c>
      <c r="D12" s="539">
        <v>1483</v>
      </c>
      <c r="E12" s="539">
        <v>0</v>
      </c>
      <c r="F12" s="539">
        <v>246</v>
      </c>
      <c r="G12" s="539">
        <v>0</v>
      </c>
      <c r="H12" s="539">
        <v>33</v>
      </c>
      <c r="I12" s="539">
        <v>0</v>
      </c>
      <c r="J12" s="539">
        <v>0</v>
      </c>
      <c r="K12" s="540">
        <v>0</v>
      </c>
      <c r="L12" s="541">
        <v>492</v>
      </c>
      <c r="M12" s="541">
        <v>0</v>
      </c>
    </row>
    <row r="13" spans="1:13" ht="101.25">
      <c r="A13" s="536"/>
      <c r="B13" s="537" t="s">
        <v>1785</v>
      </c>
      <c r="C13" s="537" t="s">
        <v>1786</v>
      </c>
      <c r="D13" s="542">
        <v>399</v>
      </c>
      <c r="E13" s="542">
        <v>2824</v>
      </c>
      <c r="F13" s="542">
        <v>389</v>
      </c>
      <c r="G13" s="542">
        <v>1531</v>
      </c>
      <c r="H13" s="542">
        <v>23</v>
      </c>
      <c r="I13" s="542">
        <v>442</v>
      </c>
      <c r="J13" s="542">
        <v>0</v>
      </c>
      <c r="K13" s="542">
        <v>5</v>
      </c>
      <c r="L13" s="541">
        <v>3</v>
      </c>
      <c r="M13" s="541">
        <v>586</v>
      </c>
    </row>
    <row r="14" spans="1:13" ht="90">
      <c r="A14" s="536"/>
      <c r="B14" s="537" t="s">
        <v>1785</v>
      </c>
      <c r="C14" s="538" t="s">
        <v>1787</v>
      </c>
      <c r="D14" s="542">
        <v>696</v>
      </c>
      <c r="E14" s="542">
        <v>1352</v>
      </c>
      <c r="F14" s="542">
        <v>127</v>
      </c>
      <c r="G14" s="542">
        <v>753</v>
      </c>
      <c r="H14" s="542">
        <v>214</v>
      </c>
      <c r="I14" s="542">
        <v>388</v>
      </c>
      <c r="J14" s="542">
        <v>0</v>
      </c>
      <c r="K14" s="542">
        <v>1</v>
      </c>
      <c r="L14" s="541">
        <v>79</v>
      </c>
      <c r="M14" s="541">
        <v>209</v>
      </c>
    </row>
    <row r="15" spans="1:13" ht="112.5">
      <c r="A15" s="536"/>
      <c r="B15" s="537" t="s">
        <v>1788</v>
      </c>
      <c r="C15" s="538" t="s">
        <v>1789</v>
      </c>
      <c r="D15" s="542">
        <v>1</v>
      </c>
      <c r="E15" s="542">
        <v>162</v>
      </c>
      <c r="F15" s="542">
        <v>1</v>
      </c>
      <c r="G15" s="542">
        <v>11</v>
      </c>
      <c r="H15" s="542">
        <v>7</v>
      </c>
      <c r="I15" s="542">
        <v>1810</v>
      </c>
      <c r="J15" s="542">
        <v>0</v>
      </c>
      <c r="K15" s="542">
        <v>0</v>
      </c>
      <c r="L15" s="541">
        <v>5</v>
      </c>
      <c r="M15" s="541">
        <v>943</v>
      </c>
    </row>
    <row r="16" spans="1:13" ht="191.25">
      <c r="A16" s="536"/>
      <c r="B16" s="537" t="s">
        <v>1788</v>
      </c>
      <c r="C16" s="538" t="s">
        <v>1790</v>
      </c>
      <c r="D16" s="542">
        <v>645</v>
      </c>
      <c r="E16" s="542">
        <v>1920</v>
      </c>
      <c r="F16" s="542">
        <v>572</v>
      </c>
      <c r="G16" s="542">
        <v>1626</v>
      </c>
      <c r="H16" s="542">
        <v>703</v>
      </c>
      <c r="I16" s="542">
        <v>1580</v>
      </c>
      <c r="J16" s="542">
        <v>0</v>
      </c>
      <c r="K16" s="542">
        <v>1</v>
      </c>
      <c r="L16" s="541">
        <v>45</v>
      </c>
      <c r="M16" s="541">
        <v>905</v>
      </c>
    </row>
    <row r="17" spans="1:13" ht="101.25">
      <c r="A17" s="536"/>
      <c r="B17" s="537" t="s">
        <v>1346</v>
      </c>
      <c r="C17" s="538" t="s">
        <v>1791</v>
      </c>
      <c r="D17" s="539">
        <v>0</v>
      </c>
      <c r="E17" s="539">
        <v>3381</v>
      </c>
      <c r="F17" s="539">
        <v>0</v>
      </c>
      <c r="G17" s="539">
        <v>141</v>
      </c>
      <c r="H17" s="539">
        <v>0</v>
      </c>
      <c r="I17" s="539">
        <v>9798</v>
      </c>
      <c r="J17" s="539">
        <v>0</v>
      </c>
      <c r="K17" s="540">
        <v>4</v>
      </c>
      <c r="L17" s="541">
        <v>0</v>
      </c>
      <c r="M17" s="541">
        <v>39</v>
      </c>
    </row>
    <row r="18" spans="1:13" ht="90">
      <c r="A18" s="536"/>
      <c r="B18" s="543" t="s">
        <v>1792</v>
      </c>
      <c r="C18" s="544" t="s">
        <v>1793</v>
      </c>
      <c r="D18" s="545">
        <v>2431</v>
      </c>
      <c r="E18" s="545">
        <v>6513</v>
      </c>
      <c r="F18" s="545">
        <v>298</v>
      </c>
      <c r="G18" s="545">
        <v>621</v>
      </c>
      <c r="H18" s="545">
        <v>143</v>
      </c>
      <c r="I18" s="545">
        <v>1710</v>
      </c>
      <c r="J18" s="545">
        <v>0</v>
      </c>
      <c r="K18" s="545">
        <v>0</v>
      </c>
      <c r="L18" s="546">
        <v>44</v>
      </c>
      <c r="M18" s="546">
        <v>468</v>
      </c>
    </row>
    <row r="19" spans="1:13" ht="67.5">
      <c r="A19" s="547"/>
      <c r="B19" s="548" t="s">
        <v>1792</v>
      </c>
      <c r="C19" s="549" t="s">
        <v>1794</v>
      </c>
      <c r="D19" s="550">
        <v>0</v>
      </c>
      <c r="E19" s="550">
        <v>5828</v>
      </c>
      <c r="F19" s="550">
        <v>0</v>
      </c>
      <c r="G19" s="550">
        <v>101</v>
      </c>
      <c r="H19" s="550">
        <v>0</v>
      </c>
      <c r="I19" s="550">
        <v>548</v>
      </c>
      <c r="J19" s="550">
        <v>0</v>
      </c>
      <c r="K19" s="550">
        <v>5</v>
      </c>
      <c r="L19" s="551">
        <v>0</v>
      </c>
      <c r="M19" s="551">
        <v>398</v>
      </c>
    </row>
    <row r="20" spans="1:13" ht="90">
      <c r="A20" s="552"/>
      <c r="B20" s="533" t="s">
        <v>1795</v>
      </c>
      <c r="C20" s="553" t="s">
        <v>1796</v>
      </c>
      <c r="D20" s="554">
        <v>997</v>
      </c>
      <c r="E20" s="554">
        <v>4994</v>
      </c>
      <c r="F20" s="554">
        <v>814</v>
      </c>
      <c r="G20" s="554">
        <v>1856</v>
      </c>
      <c r="H20" s="554">
        <v>0</v>
      </c>
      <c r="I20" s="554">
        <v>9</v>
      </c>
      <c r="J20" s="554">
        <v>0</v>
      </c>
      <c r="K20" s="554">
        <v>17</v>
      </c>
      <c r="L20" s="535">
        <v>20</v>
      </c>
      <c r="M20" s="535">
        <v>1742</v>
      </c>
    </row>
    <row r="21" spans="1:13">
      <c r="A21" s="994" t="s">
        <v>1744</v>
      </c>
      <c r="B21" s="994"/>
      <c r="C21" s="994"/>
      <c r="D21" s="555">
        <f t="shared" ref="D21:M21" si="0">SUM(D9,D10,D11,D12,D13,D14,D15,D16,D17,D18,D19,D20)</f>
        <v>6917</v>
      </c>
      <c r="E21" s="555">
        <f t="shared" si="0"/>
        <v>36548</v>
      </c>
      <c r="F21" s="555">
        <f t="shared" si="0"/>
        <v>2498</v>
      </c>
      <c r="G21" s="555">
        <f t="shared" si="0"/>
        <v>6899</v>
      </c>
      <c r="H21" s="555">
        <f t="shared" si="0"/>
        <v>1583</v>
      </c>
      <c r="I21" s="555">
        <f t="shared" si="0"/>
        <v>25927</v>
      </c>
      <c r="J21" s="555">
        <f t="shared" si="0"/>
        <v>0</v>
      </c>
      <c r="K21" s="555">
        <f t="shared" si="0"/>
        <v>48</v>
      </c>
      <c r="L21" s="555">
        <f t="shared" si="0"/>
        <v>786</v>
      </c>
      <c r="M21" s="555">
        <f t="shared" si="0"/>
        <v>7644</v>
      </c>
    </row>
    <row r="22" spans="1:13">
      <c r="A22" s="995" t="s">
        <v>1745</v>
      </c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7"/>
    </row>
    <row r="23" spans="1:13" ht="78.75">
      <c r="A23" s="556"/>
      <c r="B23" s="557" t="s">
        <v>1797</v>
      </c>
      <c r="C23" s="558" t="s">
        <v>1798</v>
      </c>
      <c r="D23" s="559">
        <v>1681</v>
      </c>
      <c r="E23" s="559">
        <v>5279</v>
      </c>
      <c r="F23" s="559">
        <v>558</v>
      </c>
      <c r="G23" s="559">
        <v>2077</v>
      </c>
      <c r="H23" s="559">
        <v>0</v>
      </c>
      <c r="I23" s="559">
        <v>0</v>
      </c>
      <c r="J23" s="559">
        <v>0</v>
      </c>
      <c r="K23" s="559">
        <v>4</v>
      </c>
      <c r="L23" s="560">
        <v>54</v>
      </c>
      <c r="M23" s="560">
        <v>2333</v>
      </c>
    </row>
    <row r="24" spans="1:13" ht="135">
      <c r="A24" s="561"/>
      <c r="B24" s="562" t="s">
        <v>1799</v>
      </c>
      <c r="C24" s="563" t="s">
        <v>1800</v>
      </c>
      <c r="D24" s="564">
        <v>1223</v>
      </c>
      <c r="E24" s="564">
        <v>8703</v>
      </c>
      <c r="F24" s="564">
        <v>7</v>
      </c>
      <c r="G24" s="564">
        <v>184</v>
      </c>
      <c r="H24" s="564">
        <v>12</v>
      </c>
      <c r="I24" s="564">
        <v>2197</v>
      </c>
      <c r="J24" s="564">
        <v>0</v>
      </c>
      <c r="K24" s="565">
        <v>18</v>
      </c>
      <c r="L24" s="566">
        <v>131</v>
      </c>
      <c r="M24" s="566">
        <v>2897</v>
      </c>
    </row>
    <row r="25" spans="1:13" ht="112.5">
      <c r="A25" s="561"/>
      <c r="B25" s="562" t="s">
        <v>1513</v>
      </c>
      <c r="C25" s="563" t="s">
        <v>1801</v>
      </c>
      <c r="D25" s="564">
        <v>635</v>
      </c>
      <c r="E25" s="567" t="s">
        <v>1802</v>
      </c>
      <c r="F25" s="567" t="s">
        <v>442</v>
      </c>
      <c r="G25" s="567" t="s">
        <v>1803</v>
      </c>
      <c r="H25" s="567" t="s">
        <v>1804</v>
      </c>
      <c r="I25" s="567" t="s">
        <v>1805</v>
      </c>
      <c r="J25" s="567" t="s">
        <v>40</v>
      </c>
      <c r="K25" s="567" t="s">
        <v>32</v>
      </c>
      <c r="L25" s="566">
        <v>46</v>
      </c>
      <c r="M25" s="566">
        <v>977</v>
      </c>
    </row>
    <row r="26" spans="1:13" ht="101.25">
      <c r="A26" s="561"/>
      <c r="B26" s="562" t="s">
        <v>1806</v>
      </c>
      <c r="C26" s="563" t="s">
        <v>1807</v>
      </c>
      <c r="D26" s="567" t="s">
        <v>1808</v>
      </c>
      <c r="E26" s="567" t="s">
        <v>1809</v>
      </c>
      <c r="F26" s="567" t="s">
        <v>32</v>
      </c>
      <c r="G26" s="567" t="s">
        <v>1810</v>
      </c>
      <c r="H26" s="567" t="s">
        <v>1811</v>
      </c>
      <c r="I26" s="567" t="s">
        <v>1812</v>
      </c>
      <c r="J26" s="567" t="s">
        <v>40</v>
      </c>
      <c r="K26" s="567" t="s">
        <v>997</v>
      </c>
      <c r="L26" s="566">
        <v>106</v>
      </c>
      <c r="M26" s="566">
        <v>1299</v>
      </c>
    </row>
    <row r="27" spans="1:13" ht="146.25">
      <c r="A27" s="561"/>
      <c r="B27" s="562" t="s">
        <v>1813</v>
      </c>
      <c r="C27" s="563" t="s">
        <v>1814</v>
      </c>
      <c r="D27" s="564">
        <v>39</v>
      </c>
      <c r="E27" s="564">
        <v>370</v>
      </c>
      <c r="F27" s="564">
        <v>34</v>
      </c>
      <c r="G27" s="564">
        <v>136</v>
      </c>
      <c r="H27" s="564">
        <v>66</v>
      </c>
      <c r="I27" s="564">
        <v>1107</v>
      </c>
      <c r="J27" s="564">
        <v>0</v>
      </c>
      <c r="K27" s="565">
        <v>0</v>
      </c>
      <c r="L27" s="566">
        <v>0</v>
      </c>
      <c r="M27" s="566">
        <v>50</v>
      </c>
    </row>
    <row r="28" spans="1:13" ht="78.75">
      <c r="A28" s="561"/>
      <c r="B28" s="562" t="s">
        <v>1815</v>
      </c>
      <c r="C28" s="563" t="s">
        <v>1816</v>
      </c>
      <c r="D28" s="568" t="s">
        <v>40</v>
      </c>
      <c r="E28" s="568" t="s">
        <v>1817</v>
      </c>
      <c r="F28" s="568" t="s">
        <v>1685</v>
      </c>
      <c r="G28" s="568" t="s">
        <v>1818</v>
      </c>
      <c r="H28" s="568" t="s">
        <v>447</v>
      </c>
      <c r="I28" s="568" t="s">
        <v>1819</v>
      </c>
      <c r="J28" s="568" t="s">
        <v>40</v>
      </c>
      <c r="K28" s="568" t="s">
        <v>997</v>
      </c>
      <c r="L28" s="566">
        <v>0</v>
      </c>
      <c r="M28" s="566">
        <v>693</v>
      </c>
    </row>
    <row r="29" spans="1:13" ht="180">
      <c r="A29" s="561"/>
      <c r="B29" s="562" t="s">
        <v>1797</v>
      </c>
      <c r="C29" s="563" t="s">
        <v>1820</v>
      </c>
      <c r="D29" s="564">
        <v>10905</v>
      </c>
      <c r="E29" s="564">
        <v>7034</v>
      </c>
      <c r="F29" s="564">
        <v>7999</v>
      </c>
      <c r="G29" s="564">
        <v>95</v>
      </c>
      <c r="H29" s="564">
        <v>2906</v>
      </c>
      <c r="I29" s="564">
        <v>6939</v>
      </c>
      <c r="J29" s="564">
        <v>1</v>
      </c>
      <c r="K29" s="565">
        <v>0</v>
      </c>
      <c r="L29" s="566">
        <v>894</v>
      </c>
      <c r="M29" s="566">
        <v>19</v>
      </c>
    </row>
    <row r="30" spans="1:13" ht="146.25">
      <c r="A30" s="561"/>
      <c r="B30" s="562" t="s">
        <v>1797</v>
      </c>
      <c r="C30" s="563" t="s">
        <v>1821</v>
      </c>
      <c r="D30" s="564">
        <v>242</v>
      </c>
      <c r="E30" s="564">
        <v>1059</v>
      </c>
      <c r="F30" s="564">
        <v>0</v>
      </c>
      <c r="G30" s="564">
        <v>0</v>
      </c>
      <c r="H30" s="564">
        <v>35</v>
      </c>
      <c r="I30" s="564">
        <v>92</v>
      </c>
      <c r="J30" s="564">
        <v>0</v>
      </c>
      <c r="K30" s="565">
        <v>0</v>
      </c>
      <c r="L30" s="566">
        <v>34</v>
      </c>
      <c r="M30" s="566">
        <v>342</v>
      </c>
    </row>
    <row r="31" spans="1:13" ht="157.5">
      <c r="A31" s="561"/>
      <c r="B31" s="562" t="s">
        <v>1797</v>
      </c>
      <c r="C31" s="563" t="s">
        <v>1822</v>
      </c>
      <c r="D31" s="564">
        <v>115</v>
      </c>
      <c r="E31" s="564">
        <v>2093</v>
      </c>
      <c r="F31" s="564">
        <v>0</v>
      </c>
      <c r="G31" s="564">
        <v>0</v>
      </c>
      <c r="H31" s="564">
        <v>41</v>
      </c>
      <c r="I31" s="564">
        <v>561</v>
      </c>
      <c r="J31" s="564">
        <v>0</v>
      </c>
      <c r="K31" s="565">
        <v>0</v>
      </c>
      <c r="L31" s="566">
        <v>1</v>
      </c>
      <c r="M31" s="566">
        <v>27</v>
      </c>
    </row>
    <row r="32" spans="1:13" ht="123.75">
      <c r="A32" s="561"/>
      <c r="B32" s="562" t="s">
        <v>1797</v>
      </c>
      <c r="C32" s="562" t="s">
        <v>1823</v>
      </c>
      <c r="D32" s="569">
        <v>0</v>
      </c>
      <c r="E32" s="570">
        <v>21182</v>
      </c>
      <c r="F32" s="569">
        <v>0</v>
      </c>
      <c r="G32" s="570">
        <v>8188</v>
      </c>
      <c r="H32" s="569">
        <v>0</v>
      </c>
      <c r="I32" s="570">
        <v>6796</v>
      </c>
      <c r="J32" s="569">
        <v>0</v>
      </c>
      <c r="K32" s="569">
        <v>16</v>
      </c>
      <c r="L32" s="571">
        <v>0</v>
      </c>
      <c r="M32" s="566">
        <v>11231</v>
      </c>
    </row>
    <row r="33" spans="1:13" ht="67.5">
      <c r="A33" s="561"/>
      <c r="B33" s="562" t="s">
        <v>1824</v>
      </c>
      <c r="C33" s="563" t="s">
        <v>1825</v>
      </c>
      <c r="D33" s="572">
        <v>727</v>
      </c>
      <c r="E33" s="572">
        <v>2700</v>
      </c>
      <c r="F33" s="572">
        <v>490</v>
      </c>
      <c r="G33" s="572">
        <v>1452</v>
      </c>
      <c r="H33" s="572">
        <v>45</v>
      </c>
      <c r="I33" s="572">
        <v>128</v>
      </c>
      <c r="J33" s="572">
        <v>0</v>
      </c>
      <c r="K33" s="572">
        <v>5</v>
      </c>
      <c r="L33" s="566">
        <v>150</v>
      </c>
      <c r="M33" s="566">
        <v>1073</v>
      </c>
    </row>
    <row r="34" spans="1:13" ht="67.5">
      <c r="A34" s="561"/>
      <c r="B34" s="562" t="s">
        <v>1826</v>
      </c>
      <c r="C34" s="563" t="s">
        <v>1827</v>
      </c>
      <c r="D34" s="573">
        <v>569</v>
      </c>
      <c r="E34" s="573">
        <v>6492</v>
      </c>
      <c r="F34" s="573">
        <v>558</v>
      </c>
      <c r="G34" s="573">
        <v>2742</v>
      </c>
      <c r="H34" s="573">
        <v>214</v>
      </c>
      <c r="I34" s="573">
        <v>722</v>
      </c>
      <c r="J34" s="573">
        <v>0</v>
      </c>
      <c r="K34" s="573">
        <v>8</v>
      </c>
      <c r="L34" s="566">
        <v>84</v>
      </c>
      <c r="M34" s="566">
        <v>1131</v>
      </c>
    </row>
    <row r="35" spans="1:13" ht="123.75">
      <c r="A35" s="561"/>
      <c r="B35" s="562" t="s">
        <v>1828</v>
      </c>
      <c r="C35" s="563" t="s">
        <v>1829</v>
      </c>
      <c r="D35" s="572">
        <v>520</v>
      </c>
      <c r="E35" s="572">
        <v>1860</v>
      </c>
      <c r="F35" s="572">
        <v>310</v>
      </c>
      <c r="G35" s="572">
        <v>1120</v>
      </c>
      <c r="H35" s="572">
        <v>920</v>
      </c>
      <c r="I35" s="572">
        <v>2170</v>
      </c>
      <c r="J35" s="572">
        <v>0</v>
      </c>
      <c r="K35" s="572">
        <v>24</v>
      </c>
      <c r="L35" s="566">
        <v>290</v>
      </c>
      <c r="M35" s="566">
        <v>490</v>
      </c>
    </row>
    <row r="36" spans="1:13">
      <c r="A36" s="992" t="s">
        <v>1754</v>
      </c>
      <c r="B36" s="992"/>
      <c r="C36" s="992"/>
      <c r="D36" s="564">
        <f t="shared" ref="D36:M36" si="1">SUM(D23:D35)</f>
        <v>16656</v>
      </c>
      <c r="E36" s="564">
        <f t="shared" si="1"/>
        <v>56772</v>
      </c>
      <c r="F36" s="564">
        <f t="shared" si="1"/>
        <v>9956</v>
      </c>
      <c r="G36" s="564">
        <f t="shared" si="1"/>
        <v>15994</v>
      </c>
      <c r="H36" s="564">
        <f t="shared" si="1"/>
        <v>4239</v>
      </c>
      <c r="I36" s="564">
        <f t="shared" si="1"/>
        <v>20712</v>
      </c>
      <c r="J36" s="564">
        <f t="shared" si="1"/>
        <v>1</v>
      </c>
      <c r="K36" s="564">
        <f t="shared" si="1"/>
        <v>75</v>
      </c>
      <c r="L36" s="564">
        <f t="shared" si="1"/>
        <v>1790</v>
      </c>
      <c r="M36" s="564">
        <f t="shared" si="1"/>
        <v>22562</v>
      </c>
    </row>
    <row r="37" spans="1:13">
      <c r="A37" s="993" t="s">
        <v>1763</v>
      </c>
      <c r="B37" s="993"/>
      <c r="C37" s="993"/>
      <c r="D37" s="574">
        <f t="shared" ref="D37:M37" si="2">SUM(D21,D36)</f>
        <v>23573</v>
      </c>
      <c r="E37" s="574">
        <f t="shared" si="2"/>
        <v>93320</v>
      </c>
      <c r="F37" s="574">
        <f t="shared" si="2"/>
        <v>12454</v>
      </c>
      <c r="G37" s="574">
        <f t="shared" si="2"/>
        <v>22893</v>
      </c>
      <c r="H37" s="574">
        <f t="shared" si="2"/>
        <v>5822</v>
      </c>
      <c r="I37" s="574">
        <f t="shared" si="2"/>
        <v>46639</v>
      </c>
      <c r="J37" s="574">
        <f t="shared" si="2"/>
        <v>1</v>
      </c>
      <c r="K37" s="575">
        <f t="shared" si="2"/>
        <v>123</v>
      </c>
      <c r="L37" s="575">
        <f t="shared" si="2"/>
        <v>2576</v>
      </c>
      <c r="M37" s="576">
        <f t="shared" si="2"/>
        <v>30206</v>
      </c>
    </row>
  </sheetData>
  <mergeCells count="23">
    <mergeCell ref="A36:C36"/>
    <mergeCell ref="A37:C37"/>
    <mergeCell ref="L4:M5"/>
    <mergeCell ref="D5:E5"/>
    <mergeCell ref="F5:G5"/>
    <mergeCell ref="A8:M8"/>
    <mergeCell ref="A21:C21"/>
    <mergeCell ref="A22:M22"/>
    <mergeCell ref="A4:A7"/>
    <mergeCell ref="B4:B7"/>
    <mergeCell ref="C4:C7"/>
    <mergeCell ref="D4:G4"/>
    <mergeCell ref="H4:I5"/>
    <mergeCell ref="J4:K5"/>
    <mergeCell ref="A1:M1"/>
    <mergeCell ref="A2:A3"/>
    <mergeCell ref="B2:B3"/>
    <mergeCell ref="C2:C3"/>
    <mergeCell ref="D2:M2"/>
    <mergeCell ref="D3:G3"/>
    <mergeCell ref="H3:I3"/>
    <mergeCell ref="J3:K3"/>
    <mergeCell ref="L3:M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BFC61-3A51-48D8-9B54-70B60BEB997D}">
  <dimension ref="A1:H6"/>
  <sheetViews>
    <sheetView workbookViewId="0">
      <selection activeCell="I15" sqref="I15"/>
    </sheetView>
  </sheetViews>
  <sheetFormatPr defaultRowHeight="15"/>
  <sheetData>
    <row r="1" spans="1:8" ht="15.75">
      <c r="A1" s="998" t="s">
        <v>1830</v>
      </c>
      <c r="B1" s="998"/>
      <c r="C1" s="998"/>
      <c r="D1" s="998"/>
      <c r="E1" s="998"/>
      <c r="F1" s="998"/>
      <c r="G1" s="998"/>
      <c r="H1" s="998"/>
    </row>
    <row r="2" spans="1:8">
      <c r="A2" s="577">
        <v>1</v>
      </c>
      <c r="B2" s="999">
        <v>2</v>
      </c>
      <c r="C2" s="999"/>
      <c r="D2" s="823">
        <v>3</v>
      </c>
      <c r="E2" s="902"/>
      <c r="F2" s="578">
        <v>4</v>
      </c>
      <c r="G2" s="578">
        <v>5</v>
      </c>
      <c r="H2" s="578">
        <v>6</v>
      </c>
    </row>
    <row r="3" spans="1:8">
      <c r="A3" s="999" t="s">
        <v>763</v>
      </c>
      <c r="B3" s="999" t="s">
        <v>1831</v>
      </c>
      <c r="C3" s="999"/>
      <c r="D3" s="823" t="s">
        <v>1832</v>
      </c>
      <c r="E3" s="902"/>
      <c r="F3" s="999" t="s">
        <v>1833</v>
      </c>
      <c r="G3" s="999" t="s">
        <v>1834</v>
      </c>
      <c r="H3" s="999" t="s">
        <v>1835</v>
      </c>
    </row>
    <row r="4" spans="1:8">
      <c r="A4" s="999"/>
      <c r="B4" s="577" t="s">
        <v>767</v>
      </c>
      <c r="C4" s="577" t="s">
        <v>768</v>
      </c>
      <c r="D4" s="577" t="s">
        <v>1331</v>
      </c>
      <c r="E4" s="577" t="s">
        <v>1332</v>
      </c>
      <c r="F4" s="999"/>
      <c r="G4" s="999"/>
      <c r="H4" s="999"/>
    </row>
    <row r="5" spans="1:8" ht="99.75">
      <c r="A5" s="999"/>
      <c r="B5" s="577" t="s">
        <v>1335</v>
      </c>
      <c r="C5" s="577" t="s">
        <v>1336</v>
      </c>
      <c r="D5" s="579" t="s">
        <v>1836</v>
      </c>
      <c r="E5" s="579" t="s">
        <v>1837</v>
      </c>
      <c r="F5" s="999"/>
      <c r="G5" s="999"/>
      <c r="H5" s="999"/>
    </row>
    <row r="6" spans="1:8" ht="99.75">
      <c r="A6" s="580" t="s">
        <v>52</v>
      </c>
      <c r="B6" s="580" t="s">
        <v>1838</v>
      </c>
      <c r="C6" s="580" t="s">
        <v>1839</v>
      </c>
      <c r="D6" s="581" t="s">
        <v>1840</v>
      </c>
      <c r="E6" s="581" t="s">
        <v>1840</v>
      </c>
      <c r="F6" s="582">
        <v>12.51</v>
      </c>
      <c r="G6" s="581" t="s">
        <v>1841</v>
      </c>
      <c r="H6" s="581" t="s">
        <v>441</v>
      </c>
    </row>
  </sheetData>
  <mergeCells count="9">
    <mergeCell ref="A1:H1"/>
    <mergeCell ref="B2:C2"/>
    <mergeCell ref="D2:E2"/>
    <mergeCell ref="A3:A5"/>
    <mergeCell ref="B3:C3"/>
    <mergeCell ref="D3:E3"/>
    <mergeCell ref="F3:F5"/>
    <mergeCell ref="G3:G5"/>
    <mergeCell ref="H3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67318-11EF-4712-B480-9DF709C59B5E}">
  <dimension ref="A1:H6"/>
  <sheetViews>
    <sheetView workbookViewId="0">
      <selection activeCell="A17" sqref="A17"/>
    </sheetView>
  </sheetViews>
  <sheetFormatPr defaultRowHeight="15"/>
  <sheetData>
    <row r="1" spans="1:8" ht="15.75">
      <c r="A1" s="998" t="s">
        <v>1842</v>
      </c>
      <c r="B1" s="998"/>
      <c r="C1" s="998"/>
      <c r="D1" s="998"/>
      <c r="E1" s="998"/>
      <c r="F1" s="998"/>
      <c r="G1" s="998"/>
      <c r="H1" s="998"/>
    </row>
    <row r="2" spans="1:8">
      <c r="A2" s="577">
        <v>1</v>
      </c>
      <c r="B2" s="999">
        <v>2</v>
      </c>
      <c r="C2" s="999"/>
      <c r="D2" s="823">
        <v>3</v>
      </c>
      <c r="E2" s="902"/>
      <c r="F2" s="578">
        <v>4</v>
      </c>
      <c r="G2" s="578">
        <v>5</v>
      </c>
      <c r="H2" s="578">
        <v>6</v>
      </c>
    </row>
    <row r="3" spans="1:8">
      <c r="A3" s="999" t="s">
        <v>763</v>
      </c>
      <c r="B3" s="999" t="s">
        <v>1831</v>
      </c>
      <c r="C3" s="999"/>
      <c r="D3" s="823" t="s">
        <v>1843</v>
      </c>
      <c r="E3" s="902"/>
      <c r="F3" s="999" t="s">
        <v>1844</v>
      </c>
      <c r="G3" s="999" t="s">
        <v>1845</v>
      </c>
      <c r="H3" s="999" t="s">
        <v>1846</v>
      </c>
    </row>
    <row r="4" spans="1:8">
      <c r="A4" s="999"/>
      <c r="B4" s="577" t="s">
        <v>767</v>
      </c>
      <c r="C4" s="577" t="s">
        <v>768</v>
      </c>
      <c r="D4" s="577" t="s">
        <v>1331</v>
      </c>
      <c r="E4" s="577" t="s">
        <v>1332</v>
      </c>
      <c r="F4" s="999"/>
      <c r="G4" s="999"/>
      <c r="H4" s="999"/>
    </row>
    <row r="5" spans="1:8" ht="219" customHeight="1">
      <c r="A5" s="999"/>
      <c r="B5" s="577" t="s">
        <v>1335</v>
      </c>
      <c r="C5" s="577" t="s">
        <v>1336</v>
      </c>
      <c r="D5" s="579"/>
      <c r="E5" s="579"/>
      <c r="F5" s="999"/>
      <c r="G5" s="999"/>
      <c r="H5" s="999"/>
    </row>
    <row r="6" spans="1:8">
      <c r="A6" s="583"/>
      <c r="B6" s="1000" t="s">
        <v>1847</v>
      </c>
      <c r="C6" s="1001"/>
      <c r="D6" s="1001"/>
      <c r="E6" s="1001"/>
      <c r="F6" s="1001"/>
      <c r="G6" s="1001"/>
      <c r="H6" s="1002"/>
    </row>
  </sheetData>
  <mergeCells count="10">
    <mergeCell ref="B6:H6"/>
    <mergeCell ref="A1:H1"/>
    <mergeCell ref="B2:C2"/>
    <mergeCell ref="D2:E2"/>
    <mergeCell ref="A3:A5"/>
    <mergeCell ref="B3:C3"/>
    <mergeCell ref="D3:E3"/>
    <mergeCell ref="F3:F5"/>
    <mergeCell ref="G3:G5"/>
    <mergeCell ref="H3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E1AB-A8DA-42F2-812A-15860667819D}">
  <dimension ref="A1:F9"/>
  <sheetViews>
    <sheetView workbookViewId="0">
      <selection activeCell="H5" sqref="H5"/>
    </sheetView>
  </sheetViews>
  <sheetFormatPr defaultRowHeight="15"/>
  <sheetData>
    <row r="1" spans="1:6" ht="15.75">
      <c r="A1" s="1004" t="s">
        <v>1848</v>
      </c>
      <c r="B1" s="1004"/>
      <c r="C1" s="1004"/>
      <c r="D1" s="1004"/>
      <c r="E1" s="1004"/>
      <c r="F1" s="1004"/>
    </row>
    <row r="2" spans="1:6">
      <c r="A2" s="578">
        <v>1</v>
      </c>
      <c r="B2" s="1005">
        <v>2</v>
      </c>
      <c r="C2" s="991"/>
      <c r="D2" s="578">
        <v>2</v>
      </c>
      <c r="E2" s="1006">
        <v>3</v>
      </c>
      <c r="F2" s="1006"/>
    </row>
    <row r="3" spans="1:6">
      <c r="A3" s="1006" t="s">
        <v>1849</v>
      </c>
      <c r="B3" s="1005" t="s">
        <v>1850</v>
      </c>
      <c r="C3" s="991"/>
      <c r="D3" s="1006" t="s">
        <v>1851</v>
      </c>
      <c r="E3" s="1006" t="s">
        <v>1852</v>
      </c>
      <c r="F3" s="1006"/>
    </row>
    <row r="4" spans="1:6">
      <c r="A4" s="1006"/>
      <c r="B4" s="578" t="s">
        <v>767</v>
      </c>
      <c r="C4" s="578" t="s">
        <v>768</v>
      </c>
      <c r="D4" s="1006"/>
      <c r="E4" s="578" t="s">
        <v>14</v>
      </c>
      <c r="F4" s="578" t="s">
        <v>1853</v>
      </c>
    </row>
    <row r="5" spans="1:6" ht="370.5">
      <c r="A5" s="1006"/>
      <c r="B5" s="578" t="s">
        <v>1854</v>
      </c>
      <c r="C5" s="578" t="s">
        <v>1854</v>
      </c>
      <c r="D5" s="1006"/>
      <c r="E5" s="578" t="s">
        <v>1855</v>
      </c>
      <c r="F5" s="578" t="s">
        <v>1856</v>
      </c>
    </row>
    <row r="6" spans="1:6" ht="42.75">
      <c r="A6" s="584" t="s">
        <v>1857</v>
      </c>
      <c r="B6" s="585" t="s">
        <v>1858</v>
      </c>
      <c r="C6" s="585" t="s">
        <v>1859</v>
      </c>
      <c r="D6" s="586">
        <v>6</v>
      </c>
      <c r="E6" s="587">
        <v>26</v>
      </c>
      <c r="F6" s="587">
        <v>4</v>
      </c>
    </row>
    <row r="7" spans="1:6" ht="57">
      <c r="A7" s="588" t="s">
        <v>1860</v>
      </c>
      <c r="B7" s="589" t="s">
        <v>1858</v>
      </c>
      <c r="C7" s="589" t="s">
        <v>1859</v>
      </c>
      <c r="D7" s="590">
        <v>6</v>
      </c>
      <c r="E7" s="591">
        <v>32</v>
      </c>
      <c r="F7" s="591">
        <v>1</v>
      </c>
    </row>
    <row r="9" spans="1:6">
      <c r="A9" s="1003" t="s">
        <v>1861</v>
      </c>
      <c r="B9" s="1003"/>
      <c r="C9" s="1003"/>
      <c r="D9" s="1003"/>
      <c r="E9" s="1003"/>
      <c r="F9" s="1003"/>
    </row>
  </sheetData>
  <mergeCells count="8">
    <mergeCell ref="A9:F9"/>
    <mergeCell ref="A1:F1"/>
    <mergeCell ref="B2:C2"/>
    <mergeCell ref="E2:F2"/>
    <mergeCell ref="A3:A5"/>
    <mergeCell ref="B3:C3"/>
    <mergeCell ref="D3:D5"/>
    <mergeCell ref="E3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99A96-17BA-4AA1-8919-BAF6FA7AC729}">
  <dimension ref="A1:P18"/>
  <sheetViews>
    <sheetView workbookViewId="0">
      <selection activeCell="G24" sqref="G24"/>
    </sheetView>
  </sheetViews>
  <sheetFormatPr defaultRowHeight="15"/>
  <sheetData>
    <row r="1" spans="1:16">
      <c r="A1" s="1009" t="s">
        <v>1862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</row>
    <row r="2" spans="1:16">
      <c r="A2" s="578">
        <v>1</v>
      </c>
      <c r="B2" s="578">
        <v>2</v>
      </c>
      <c r="C2" s="578">
        <v>3</v>
      </c>
      <c r="D2" s="578">
        <v>4</v>
      </c>
      <c r="E2" s="578">
        <v>5</v>
      </c>
      <c r="F2" s="578">
        <v>6</v>
      </c>
      <c r="G2" s="578">
        <v>7</v>
      </c>
      <c r="H2" s="578">
        <v>8</v>
      </c>
      <c r="I2" s="578">
        <v>9</v>
      </c>
      <c r="J2" s="578">
        <v>10</v>
      </c>
      <c r="K2" s="578">
        <v>11</v>
      </c>
      <c r="L2" s="578">
        <v>12</v>
      </c>
      <c r="M2" s="578">
        <v>13</v>
      </c>
      <c r="N2" s="578">
        <v>14</v>
      </c>
      <c r="O2" s="578">
        <v>15</v>
      </c>
      <c r="P2" s="578">
        <v>16</v>
      </c>
    </row>
    <row r="3" spans="1:16">
      <c r="A3" s="1006" t="s">
        <v>1863</v>
      </c>
      <c r="B3" s="1006" t="s">
        <v>1864</v>
      </c>
      <c r="C3" s="1006"/>
      <c r="D3" s="1006"/>
      <c r="E3" s="1006" t="s">
        <v>1865</v>
      </c>
      <c r="F3" s="1006"/>
      <c r="G3" s="1006"/>
      <c r="H3" s="1006" t="s">
        <v>1866</v>
      </c>
      <c r="I3" s="1006"/>
      <c r="J3" s="1006"/>
      <c r="K3" s="1006" t="s">
        <v>1867</v>
      </c>
      <c r="L3" s="1006"/>
      <c r="M3" s="1006"/>
      <c r="N3" s="1006" t="s">
        <v>1868</v>
      </c>
      <c r="O3" s="1006"/>
      <c r="P3" s="1006"/>
    </row>
    <row r="4" spans="1:16">
      <c r="A4" s="1006"/>
      <c r="B4" s="578" t="s">
        <v>1869</v>
      </c>
      <c r="C4" s="578" t="s">
        <v>1870</v>
      </c>
      <c r="D4" s="578" t="s">
        <v>1871</v>
      </c>
      <c r="E4" s="578" t="s">
        <v>1869</v>
      </c>
      <c r="F4" s="578" t="s">
        <v>1870</v>
      </c>
      <c r="G4" s="578" t="s">
        <v>1871</v>
      </c>
      <c r="H4" s="578" t="s">
        <v>1869</v>
      </c>
      <c r="I4" s="578" t="s">
        <v>1870</v>
      </c>
      <c r="J4" s="578" t="s">
        <v>1871</v>
      </c>
      <c r="K4" s="578" t="s">
        <v>1869</v>
      </c>
      <c r="L4" s="578" t="s">
        <v>1870</v>
      </c>
      <c r="M4" s="578" t="s">
        <v>1871</v>
      </c>
      <c r="N4" s="578" t="s">
        <v>1869</v>
      </c>
      <c r="O4" s="578" t="s">
        <v>1870</v>
      </c>
      <c r="P4" s="578" t="s">
        <v>1871</v>
      </c>
    </row>
    <row r="5" spans="1:16">
      <c r="A5" s="592" t="s">
        <v>1872</v>
      </c>
      <c r="B5" s="593">
        <v>13190</v>
      </c>
      <c r="C5" s="593">
        <v>13685</v>
      </c>
      <c r="D5" s="593">
        <v>26875</v>
      </c>
      <c r="E5" s="593">
        <v>808</v>
      </c>
      <c r="F5" s="594">
        <v>2652</v>
      </c>
      <c r="G5" s="594">
        <v>3460</v>
      </c>
      <c r="H5" s="595">
        <v>1.7939814814814815E-4</v>
      </c>
      <c r="I5" s="596">
        <v>8.1018518518518516E-5</v>
      </c>
      <c r="J5" s="596">
        <f>SUM(H5,I5)</f>
        <v>2.6041666666666666E-4</v>
      </c>
      <c r="K5" s="595">
        <v>1.3888888888888889E-3</v>
      </c>
      <c r="L5" s="596">
        <v>1.244212962962963E-3</v>
      </c>
      <c r="M5" s="596">
        <v>5.4398148148148144E-4</v>
      </c>
      <c r="N5" s="595">
        <v>1.5740740740740741E-3</v>
      </c>
      <c r="O5" s="595">
        <v>1.3252314814814815E-3</v>
      </c>
      <c r="P5" s="596">
        <v>2.8935185185185188E-3</v>
      </c>
    </row>
    <row r="6" spans="1:16">
      <c r="A6" s="592" t="s">
        <v>1873</v>
      </c>
      <c r="B6" s="593">
        <v>12475</v>
      </c>
      <c r="C6" s="593">
        <v>12594</v>
      </c>
      <c r="D6" s="593">
        <v>25069</v>
      </c>
      <c r="E6" s="593">
        <v>776</v>
      </c>
      <c r="F6" s="594">
        <v>2434</v>
      </c>
      <c r="G6" s="594">
        <v>3210</v>
      </c>
      <c r="H6" s="595">
        <v>1.6782407407407409E-4</v>
      </c>
      <c r="I6" s="596">
        <v>8.1018518518518516E-5</v>
      </c>
      <c r="J6" s="596">
        <f t="shared" ref="J6:J16" si="0">SUM(H6,I6)</f>
        <v>2.488425925925926E-4</v>
      </c>
      <c r="K6" s="595">
        <v>1.3946759259259259E-3</v>
      </c>
      <c r="L6" s="596">
        <v>1.2268518518518518E-3</v>
      </c>
      <c r="M6" s="596">
        <v>2.615740740740741E-3</v>
      </c>
      <c r="N6" s="595">
        <v>1.5625000000000001E-3</v>
      </c>
      <c r="O6" s="595">
        <v>1.3078703703703703E-3</v>
      </c>
      <c r="P6" s="596">
        <v>2.8703703703703703E-3</v>
      </c>
    </row>
    <row r="7" spans="1:16">
      <c r="A7" s="592" t="s">
        <v>1874</v>
      </c>
      <c r="B7" s="597">
        <v>12993</v>
      </c>
      <c r="C7" s="597">
        <v>13566</v>
      </c>
      <c r="D7" s="597">
        <v>26559</v>
      </c>
      <c r="E7" s="597">
        <v>701</v>
      </c>
      <c r="F7" s="597">
        <v>2476</v>
      </c>
      <c r="G7" s="597">
        <v>3177</v>
      </c>
      <c r="H7" s="598">
        <v>1.7361111111111112E-4</v>
      </c>
      <c r="I7" s="598">
        <v>8.1018518518518516E-5</v>
      </c>
      <c r="J7" s="596">
        <f t="shared" si="0"/>
        <v>2.5462962962962961E-4</v>
      </c>
      <c r="K7" s="598">
        <v>1.3657407407407407E-3</v>
      </c>
      <c r="L7" s="598">
        <v>1.2094907407407408E-3</v>
      </c>
      <c r="M7" s="596">
        <v>2.5810185185185185E-3</v>
      </c>
      <c r="N7" s="595">
        <v>1.5393518518518519E-3</v>
      </c>
      <c r="O7" s="595">
        <v>1.2905092592592593E-3</v>
      </c>
      <c r="P7" s="596">
        <v>2.8298611111111111E-3</v>
      </c>
    </row>
    <row r="8" spans="1:16">
      <c r="A8" s="592" t="s">
        <v>1875</v>
      </c>
      <c r="B8" s="597">
        <v>12989</v>
      </c>
      <c r="C8" s="597">
        <v>13002</v>
      </c>
      <c r="D8" s="597">
        <v>25991</v>
      </c>
      <c r="E8" s="597">
        <v>773</v>
      </c>
      <c r="F8" s="597">
        <v>2682</v>
      </c>
      <c r="G8" s="597">
        <v>3455</v>
      </c>
      <c r="H8" s="598">
        <v>1.6782407407407409E-4</v>
      </c>
      <c r="I8" s="598">
        <v>8.1018518518518516E-5</v>
      </c>
      <c r="J8" s="596">
        <f t="shared" si="0"/>
        <v>2.488425925925926E-4</v>
      </c>
      <c r="K8" s="598">
        <v>1.3368055555555555E-3</v>
      </c>
      <c r="L8" s="598">
        <v>1.1631944444444443E-3</v>
      </c>
      <c r="M8" s="596">
        <v>2.4999999999999996E-3</v>
      </c>
      <c r="N8" s="595">
        <v>1.5162037037037036E-3</v>
      </c>
      <c r="O8" s="595">
        <v>1.2442129629629628E-3</v>
      </c>
      <c r="P8" s="596">
        <v>2.7546296296296294E-3</v>
      </c>
    </row>
    <row r="9" spans="1:16">
      <c r="A9" s="592" t="s">
        <v>1876</v>
      </c>
      <c r="B9" s="597">
        <v>12653</v>
      </c>
      <c r="C9" s="597">
        <v>12966</v>
      </c>
      <c r="D9" s="597">
        <v>25619</v>
      </c>
      <c r="E9" s="597">
        <v>746</v>
      </c>
      <c r="F9" s="597">
        <v>2688</v>
      </c>
      <c r="G9" s="597">
        <v>3434</v>
      </c>
      <c r="H9" s="598">
        <v>1.9097222222222221E-4</v>
      </c>
      <c r="I9" s="598">
        <v>7.5231481481481487E-5</v>
      </c>
      <c r="J9" s="596">
        <f t="shared" si="0"/>
        <v>2.6620370370370372E-4</v>
      </c>
      <c r="K9" s="598">
        <v>1.3425925925925925E-3</v>
      </c>
      <c r="L9" s="598">
        <v>1.1689814814814813E-3</v>
      </c>
      <c r="M9" s="596">
        <v>2.5115740740740741E-3</v>
      </c>
      <c r="N9" s="595">
        <v>1.5335648148148146E-3</v>
      </c>
      <c r="O9" s="595">
        <v>1.25E-3</v>
      </c>
      <c r="P9" s="596">
        <v>2.7835648148148147E-3</v>
      </c>
    </row>
    <row r="10" spans="1:16" ht="28.5">
      <c r="A10" s="592" t="s">
        <v>1877</v>
      </c>
      <c r="B10" s="597">
        <v>14164</v>
      </c>
      <c r="C10" s="597">
        <v>13355</v>
      </c>
      <c r="D10" s="597">
        <v>27519</v>
      </c>
      <c r="E10" s="597">
        <v>935</v>
      </c>
      <c r="F10" s="597">
        <v>2786</v>
      </c>
      <c r="G10" s="597">
        <v>3721</v>
      </c>
      <c r="H10" s="598">
        <v>1.9097222222222223E-4</v>
      </c>
      <c r="I10" s="598">
        <v>8.1018518518518516E-5</v>
      </c>
      <c r="J10" s="596">
        <f t="shared" si="0"/>
        <v>2.7199074074074072E-4</v>
      </c>
      <c r="K10" s="598">
        <v>1.3078703703703703E-3</v>
      </c>
      <c r="L10" s="598">
        <v>1.1400462962962961E-3</v>
      </c>
      <c r="M10" s="596">
        <v>2.4537037037037036E-3</v>
      </c>
      <c r="N10" s="595">
        <v>1.5046296296296294E-3</v>
      </c>
      <c r="O10" s="595">
        <v>1.2210648148148146E-3</v>
      </c>
      <c r="P10" s="596">
        <v>2.7256944444444438E-3</v>
      </c>
    </row>
    <row r="11" spans="1:16">
      <c r="A11" s="592" t="s">
        <v>1878</v>
      </c>
      <c r="B11" s="597">
        <v>13111</v>
      </c>
      <c r="C11" s="597">
        <v>12581</v>
      </c>
      <c r="D11" s="597">
        <v>25692</v>
      </c>
      <c r="E11" s="597">
        <v>777</v>
      </c>
      <c r="F11" s="597">
        <v>2631</v>
      </c>
      <c r="G11" s="597">
        <v>3408</v>
      </c>
      <c r="H11" s="598">
        <v>1.851851851851852E-4</v>
      </c>
      <c r="I11" s="598">
        <v>8.1018518518518516E-5</v>
      </c>
      <c r="J11" s="596">
        <f t="shared" si="0"/>
        <v>2.6620370370370372E-4</v>
      </c>
      <c r="K11" s="598">
        <v>1.3310185185185187E-3</v>
      </c>
      <c r="L11" s="598">
        <v>1.1458333333333333E-3</v>
      </c>
      <c r="M11" s="596">
        <v>2.476851851851852E-3</v>
      </c>
      <c r="N11" s="595">
        <v>1.5162037037037039E-3</v>
      </c>
      <c r="O11" s="595">
        <v>1.2268518518518518E-3</v>
      </c>
      <c r="P11" s="596">
        <v>2.7430555555555559E-3</v>
      </c>
    </row>
    <row r="12" spans="1:16">
      <c r="A12" s="592" t="s">
        <v>1879</v>
      </c>
      <c r="B12" s="597">
        <v>12576</v>
      </c>
      <c r="C12" s="597">
        <v>12457</v>
      </c>
      <c r="D12" s="597">
        <v>25033</v>
      </c>
      <c r="E12" s="597">
        <v>1058</v>
      </c>
      <c r="F12" s="597">
        <v>2792</v>
      </c>
      <c r="G12" s="597">
        <v>3850</v>
      </c>
      <c r="H12" s="598">
        <v>1.0416666666666667E-4</v>
      </c>
      <c r="I12" s="598">
        <v>8.1018518518518516E-5</v>
      </c>
      <c r="J12" s="596">
        <f t="shared" si="0"/>
        <v>1.851851851851852E-4</v>
      </c>
      <c r="K12" s="598">
        <v>1.3599537037037035E-3</v>
      </c>
      <c r="L12" s="598">
        <v>1.1226851851851851E-3</v>
      </c>
      <c r="M12" s="596">
        <v>2.4826388888888884E-3</v>
      </c>
      <c r="N12" s="595">
        <v>1.4641203703703702E-3</v>
      </c>
      <c r="O12" s="595">
        <v>1.2037037037037036E-3</v>
      </c>
      <c r="P12" s="596">
        <v>2.6678240740740738E-3</v>
      </c>
    </row>
    <row r="13" spans="1:16" ht="28.5">
      <c r="A13" s="592" t="s">
        <v>1880</v>
      </c>
      <c r="B13" s="597">
        <v>11586</v>
      </c>
      <c r="C13" s="597">
        <v>11898</v>
      </c>
      <c r="D13" s="597">
        <v>23484</v>
      </c>
      <c r="E13" s="597">
        <v>1146</v>
      </c>
      <c r="F13" s="597">
        <v>2388</v>
      </c>
      <c r="G13" s="597">
        <v>3534</v>
      </c>
      <c r="H13" s="598">
        <v>8.6805555555555545E-5</v>
      </c>
      <c r="I13" s="598">
        <v>8.1018518518518516E-5</v>
      </c>
      <c r="J13" s="596">
        <f t="shared" si="0"/>
        <v>1.6782407407407406E-4</v>
      </c>
      <c r="K13" s="598">
        <v>1.423611111111111E-3</v>
      </c>
      <c r="L13" s="598">
        <v>1.1863425925925926E-3</v>
      </c>
      <c r="M13" s="596">
        <v>2.6041666666666665E-3</v>
      </c>
      <c r="N13" s="595">
        <v>1.5162037037037036E-3</v>
      </c>
      <c r="O13" s="595">
        <v>1.267361111111111E-3</v>
      </c>
      <c r="P13" s="596">
        <v>2.7835648148148147E-3</v>
      </c>
    </row>
    <row r="14" spans="1:16" ht="28.5">
      <c r="A14" s="592" t="s">
        <v>1881</v>
      </c>
      <c r="B14" s="597">
        <v>11922</v>
      </c>
      <c r="C14" s="597">
        <v>11967</v>
      </c>
      <c r="D14" s="597">
        <v>23889</v>
      </c>
      <c r="E14" s="597">
        <v>1050</v>
      </c>
      <c r="F14" s="597">
        <v>2505</v>
      </c>
      <c r="G14" s="597">
        <v>3555</v>
      </c>
      <c r="H14" s="598">
        <v>8.6805555555555545E-5</v>
      </c>
      <c r="I14" s="598">
        <v>8.1018518518518516E-5</v>
      </c>
      <c r="J14" s="596">
        <f t="shared" si="0"/>
        <v>1.6782407407407406E-4</v>
      </c>
      <c r="K14" s="598">
        <v>1.4409722222222224E-3</v>
      </c>
      <c r="L14" s="598">
        <v>1.1574074074074073E-3</v>
      </c>
      <c r="M14" s="596">
        <v>2.5983796296296297E-3</v>
      </c>
      <c r="N14" s="595">
        <v>1.5393518518518519E-3</v>
      </c>
      <c r="O14" s="595">
        <v>1.2384259259259258E-3</v>
      </c>
      <c r="P14" s="596">
        <v>2.7777777777777775E-3</v>
      </c>
    </row>
    <row r="15" spans="1:16">
      <c r="A15" s="592" t="s">
        <v>1882</v>
      </c>
      <c r="B15" s="597">
        <v>11589</v>
      </c>
      <c r="C15" s="597">
        <v>11919</v>
      </c>
      <c r="D15" s="597">
        <v>23508</v>
      </c>
      <c r="E15" s="597">
        <v>1026</v>
      </c>
      <c r="F15" s="597">
        <v>2255</v>
      </c>
      <c r="G15" s="597">
        <v>3281</v>
      </c>
      <c r="H15" s="598">
        <v>8.6805555555555545E-5</v>
      </c>
      <c r="I15" s="598">
        <v>8.1018518518518516E-5</v>
      </c>
      <c r="J15" s="596">
        <f t="shared" si="0"/>
        <v>1.6782407407407406E-4</v>
      </c>
      <c r="K15" s="598">
        <v>1.4583333333333332E-3</v>
      </c>
      <c r="L15" s="598">
        <v>1.1747685185185186E-3</v>
      </c>
      <c r="M15" s="596">
        <v>2.6331018518518517E-3</v>
      </c>
      <c r="N15" s="595">
        <v>1.5509259259259261E-3</v>
      </c>
      <c r="O15" s="595">
        <v>1.255787037037037E-3</v>
      </c>
      <c r="P15" s="596">
        <v>2.8067129629629631E-3</v>
      </c>
    </row>
    <row r="16" spans="1:16">
      <c r="A16" s="592" t="s">
        <v>1883</v>
      </c>
      <c r="B16" s="597">
        <v>12845</v>
      </c>
      <c r="C16" s="597">
        <v>12534</v>
      </c>
      <c r="D16" s="597">
        <v>25379</v>
      </c>
      <c r="E16" s="597">
        <v>1324</v>
      </c>
      <c r="F16" s="597">
        <v>2672</v>
      </c>
      <c r="G16" s="597">
        <v>3996</v>
      </c>
      <c r="H16" s="598">
        <v>8.6805555555555545E-5</v>
      </c>
      <c r="I16" s="598">
        <v>8.1018518518518516E-5</v>
      </c>
      <c r="J16" s="596">
        <f t="shared" si="0"/>
        <v>1.6782407407407406E-4</v>
      </c>
      <c r="K16" s="598">
        <v>1.429398148148148E-3</v>
      </c>
      <c r="L16" s="598">
        <v>1.1747685185185186E-3</v>
      </c>
      <c r="M16" s="596">
        <v>2.6041666666666665E-3</v>
      </c>
      <c r="N16" s="595">
        <v>1.5162037037037034E-3</v>
      </c>
      <c r="O16" s="595">
        <v>1.255787037037037E-3</v>
      </c>
      <c r="P16" s="596">
        <v>2.7719907407407407E-3</v>
      </c>
    </row>
    <row r="17" spans="1:16">
      <c r="A17" s="578" t="s">
        <v>1884</v>
      </c>
      <c r="B17" s="599">
        <f t="shared" ref="B17:G17" si="1">SUM(B5:B16)</f>
        <v>152093</v>
      </c>
      <c r="C17" s="599">
        <f t="shared" si="1"/>
        <v>152524</v>
      </c>
      <c r="D17" s="599">
        <f t="shared" si="1"/>
        <v>304617</v>
      </c>
      <c r="E17" s="599">
        <f t="shared" si="1"/>
        <v>11120</v>
      </c>
      <c r="F17" s="599">
        <f t="shared" si="1"/>
        <v>30961</v>
      </c>
      <c r="G17" s="599">
        <f t="shared" si="1"/>
        <v>42081</v>
      </c>
      <c r="H17" s="1007"/>
      <c r="I17" s="1007"/>
      <c r="J17" s="1007"/>
      <c r="K17" s="1007"/>
      <c r="L17" s="1007"/>
      <c r="M17" s="1007"/>
      <c r="N17" s="1007"/>
      <c r="O17" s="1007"/>
      <c r="P17" s="1007"/>
    </row>
    <row r="18" spans="1:16">
      <c r="A18" s="578" t="s">
        <v>1885</v>
      </c>
      <c r="B18" s="1008"/>
      <c r="C18" s="1008"/>
      <c r="D18" s="1008"/>
      <c r="E18" s="1008"/>
      <c r="F18" s="1008"/>
      <c r="G18" s="1008"/>
      <c r="H18" s="600">
        <f t="shared" ref="H18:P18" si="2">AVERAGE(H5:H16)</f>
        <v>1.422646604938271E-4</v>
      </c>
      <c r="I18" s="600">
        <f t="shared" si="2"/>
        <v>8.0536265432098748E-5</v>
      </c>
      <c r="J18" s="600">
        <f t="shared" si="2"/>
        <v>2.2280092592592596E-4</v>
      </c>
      <c r="K18" s="600">
        <f t="shared" si="2"/>
        <v>1.3816550925925925E-3</v>
      </c>
      <c r="L18" s="600">
        <f t="shared" si="2"/>
        <v>1.1762152777777778E-3</v>
      </c>
      <c r="M18" s="600">
        <f t="shared" si="2"/>
        <v>2.3837770061728397E-3</v>
      </c>
      <c r="N18" s="600">
        <f t="shared" si="2"/>
        <v>1.5277777777777781E-3</v>
      </c>
      <c r="O18" s="600">
        <f t="shared" si="2"/>
        <v>1.2572337962962962E-3</v>
      </c>
      <c r="P18" s="600">
        <f t="shared" si="2"/>
        <v>2.7840470679012341E-3</v>
      </c>
    </row>
  </sheetData>
  <mergeCells count="9">
    <mergeCell ref="H17:P17"/>
    <mergeCell ref="B18:G18"/>
    <mergeCell ref="A1:P1"/>
    <mergeCell ref="A3:A4"/>
    <mergeCell ref="B3:D3"/>
    <mergeCell ref="E3:G3"/>
    <mergeCell ref="H3:J3"/>
    <mergeCell ref="K3:M3"/>
    <mergeCell ref="N3:P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6659B-466E-49D9-BD92-2CC602F5F19A}">
  <dimension ref="A1:K107"/>
  <sheetViews>
    <sheetView workbookViewId="0">
      <selection activeCell="I111" sqref="I111"/>
    </sheetView>
  </sheetViews>
  <sheetFormatPr defaultRowHeight="15"/>
  <sheetData>
    <row r="1" spans="1:11" ht="15.75">
      <c r="A1" s="1017" t="s">
        <v>1886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</row>
    <row r="2" spans="1:11">
      <c r="A2" s="577">
        <v>1</v>
      </c>
      <c r="B2" s="999">
        <v>2</v>
      </c>
      <c r="C2" s="999"/>
      <c r="D2" s="999"/>
      <c r="E2" s="999"/>
      <c r="F2" s="577">
        <v>3</v>
      </c>
      <c r="G2" s="999">
        <v>4</v>
      </c>
      <c r="H2" s="999"/>
      <c r="I2" s="999">
        <v>5</v>
      </c>
      <c r="J2" s="999"/>
      <c r="K2" s="577">
        <v>6</v>
      </c>
    </row>
    <row r="3" spans="1:11">
      <c r="A3" s="964" t="s">
        <v>1887</v>
      </c>
      <c r="B3" s="999" t="s">
        <v>1324</v>
      </c>
      <c r="C3" s="999"/>
      <c r="D3" s="999"/>
      <c r="E3" s="999"/>
      <c r="F3" s="999" t="s">
        <v>1888</v>
      </c>
      <c r="G3" s="1010" t="s">
        <v>1889</v>
      </c>
      <c r="H3" s="1010" t="s">
        <v>1890</v>
      </c>
      <c r="I3" s="1010" t="s">
        <v>1891</v>
      </c>
      <c r="J3" s="1010" t="s">
        <v>1892</v>
      </c>
      <c r="K3" s="999" t="s">
        <v>1893</v>
      </c>
    </row>
    <row r="4" spans="1:11">
      <c r="A4" s="965"/>
      <c r="B4" s="577" t="s">
        <v>767</v>
      </c>
      <c r="C4" s="577" t="s">
        <v>768</v>
      </c>
      <c r="D4" s="577" t="s">
        <v>769</v>
      </c>
      <c r="E4" s="577" t="s">
        <v>1894</v>
      </c>
      <c r="F4" s="999"/>
      <c r="G4" s="1010"/>
      <c r="H4" s="1010"/>
      <c r="I4" s="1010"/>
      <c r="J4" s="1010"/>
      <c r="K4" s="999"/>
    </row>
    <row r="5" spans="1:11" ht="195.75">
      <c r="A5" s="971"/>
      <c r="B5" s="577" t="s">
        <v>1335</v>
      </c>
      <c r="C5" s="577" t="s">
        <v>1336</v>
      </c>
      <c r="D5" s="601" t="s">
        <v>1895</v>
      </c>
      <c r="E5" s="577" t="s">
        <v>1896</v>
      </c>
      <c r="F5" s="999"/>
      <c r="G5" s="577" t="s">
        <v>14</v>
      </c>
      <c r="H5" s="577" t="s">
        <v>15</v>
      </c>
      <c r="I5" s="577" t="s">
        <v>828</v>
      </c>
      <c r="J5" s="577" t="s">
        <v>829</v>
      </c>
      <c r="K5" s="999"/>
    </row>
    <row r="6" spans="1:11">
      <c r="A6" s="1011" t="s">
        <v>52</v>
      </c>
      <c r="B6" s="1014" t="s">
        <v>1586</v>
      </c>
      <c r="C6" s="1011" t="s">
        <v>1897</v>
      </c>
      <c r="D6" s="1011" t="s">
        <v>1588</v>
      </c>
      <c r="E6" s="1011" t="s">
        <v>1898</v>
      </c>
      <c r="F6" s="602" t="s">
        <v>1899</v>
      </c>
      <c r="G6" s="603">
        <v>8</v>
      </c>
      <c r="H6" s="603">
        <v>8</v>
      </c>
      <c r="I6" s="603">
        <v>24</v>
      </c>
      <c r="J6" s="603">
        <v>18</v>
      </c>
      <c r="K6" s="603">
        <v>35</v>
      </c>
    </row>
    <row r="7" spans="1:11">
      <c r="A7" s="1012"/>
      <c r="B7" s="1015"/>
      <c r="C7" s="1012"/>
      <c r="D7" s="1012"/>
      <c r="E7" s="1012"/>
      <c r="F7" s="602" t="s">
        <v>1900</v>
      </c>
      <c r="G7" s="604">
        <v>8</v>
      </c>
      <c r="H7" s="604">
        <v>8</v>
      </c>
      <c r="I7" s="604">
        <v>1</v>
      </c>
      <c r="J7" s="604">
        <v>1</v>
      </c>
      <c r="K7" s="604">
        <v>91</v>
      </c>
    </row>
    <row r="8" spans="1:11">
      <c r="A8" s="1012"/>
      <c r="B8" s="1016"/>
      <c r="C8" s="1013"/>
      <c r="D8" s="1013"/>
      <c r="E8" s="1013"/>
      <c r="F8" s="602" t="s">
        <v>1901</v>
      </c>
      <c r="G8" s="605">
        <v>0</v>
      </c>
      <c r="H8" s="605">
        <v>0</v>
      </c>
      <c r="I8" s="605">
        <v>0</v>
      </c>
      <c r="J8" s="605">
        <v>0</v>
      </c>
      <c r="K8" s="605">
        <v>0</v>
      </c>
    </row>
    <row r="9" spans="1:11">
      <c r="A9" s="1013"/>
      <c r="B9" s="606"/>
      <c r="C9" s="602"/>
      <c r="D9" s="602"/>
      <c r="E9" s="602"/>
      <c r="F9" s="607" t="s">
        <v>437</v>
      </c>
      <c r="G9" s="608">
        <v>16</v>
      </c>
      <c r="H9" s="608">
        <v>16</v>
      </c>
      <c r="I9" s="608">
        <v>25</v>
      </c>
      <c r="J9" s="608">
        <v>19</v>
      </c>
      <c r="K9" s="608">
        <v>126</v>
      </c>
    </row>
    <row r="10" spans="1:11">
      <c r="A10" s="1011" t="s">
        <v>997</v>
      </c>
      <c r="B10" s="1014" t="s">
        <v>1902</v>
      </c>
      <c r="C10" s="1011" t="s">
        <v>1903</v>
      </c>
      <c r="D10" s="1011" t="s">
        <v>1566</v>
      </c>
      <c r="E10" s="1011" t="s">
        <v>1904</v>
      </c>
      <c r="F10" s="602" t="s">
        <v>1899</v>
      </c>
      <c r="G10" s="609">
        <v>32</v>
      </c>
      <c r="H10" s="609">
        <v>32</v>
      </c>
      <c r="I10" s="609">
        <v>20</v>
      </c>
      <c r="J10" s="609">
        <v>15</v>
      </c>
      <c r="K10" s="609">
        <v>38</v>
      </c>
    </row>
    <row r="11" spans="1:11">
      <c r="A11" s="1012"/>
      <c r="B11" s="1015"/>
      <c r="C11" s="1012"/>
      <c r="D11" s="1012"/>
      <c r="E11" s="1012"/>
      <c r="F11" s="610" t="s">
        <v>1900</v>
      </c>
      <c r="G11" s="611">
        <v>7</v>
      </c>
      <c r="H11" s="611">
        <v>7</v>
      </c>
      <c r="I11" s="611">
        <v>11</v>
      </c>
      <c r="J11" s="611">
        <v>11</v>
      </c>
      <c r="K11" s="611">
        <v>38</v>
      </c>
    </row>
    <row r="12" spans="1:11">
      <c r="A12" s="1012"/>
      <c r="B12" s="1016"/>
      <c r="C12" s="1013"/>
      <c r="D12" s="1013"/>
      <c r="E12" s="1013"/>
      <c r="F12" s="602" t="s">
        <v>1901</v>
      </c>
      <c r="G12" s="605">
        <v>0</v>
      </c>
      <c r="H12" s="605">
        <v>0</v>
      </c>
      <c r="I12" s="605">
        <v>0</v>
      </c>
      <c r="J12" s="605">
        <v>0</v>
      </c>
      <c r="K12" s="605">
        <v>0</v>
      </c>
    </row>
    <row r="13" spans="1:11">
      <c r="A13" s="1013"/>
      <c r="B13" s="606"/>
      <c r="C13" s="602"/>
      <c r="D13" s="602"/>
      <c r="E13" s="602"/>
      <c r="F13" s="607" t="s">
        <v>437</v>
      </c>
      <c r="G13" s="608">
        <v>39</v>
      </c>
      <c r="H13" s="608">
        <v>39</v>
      </c>
      <c r="I13" s="608">
        <v>31</v>
      </c>
      <c r="J13" s="608">
        <v>26</v>
      </c>
      <c r="K13" s="608">
        <v>76</v>
      </c>
    </row>
    <row r="14" spans="1:11">
      <c r="A14" s="1011" t="s">
        <v>441</v>
      </c>
      <c r="B14" s="1014" t="s">
        <v>710</v>
      </c>
      <c r="C14" s="1011" t="s">
        <v>1095</v>
      </c>
      <c r="D14" s="1011" t="s">
        <v>1905</v>
      </c>
      <c r="E14" s="1011" t="s">
        <v>1906</v>
      </c>
      <c r="F14" s="602" t="s">
        <v>1899</v>
      </c>
      <c r="G14" s="605">
        <v>6</v>
      </c>
      <c r="H14" s="605">
        <v>1</v>
      </c>
      <c r="I14" s="605">
        <v>9</v>
      </c>
      <c r="J14" s="605">
        <v>0</v>
      </c>
      <c r="K14" s="605">
        <v>13</v>
      </c>
    </row>
    <row r="15" spans="1:11">
      <c r="A15" s="1012"/>
      <c r="B15" s="1015"/>
      <c r="C15" s="1012"/>
      <c r="D15" s="1012"/>
      <c r="E15" s="1012"/>
      <c r="F15" s="610" t="s">
        <v>1900</v>
      </c>
      <c r="G15" s="604">
        <v>0</v>
      </c>
      <c r="H15" s="604">
        <v>0</v>
      </c>
      <c r="I15" s="604">
        <v>2</v>
      </c>
      <c r="J15" s="604">
        <v>2</v>
      </c>
      <c r="K15" s="604">
        <v>24</v>
      </c>
    </row>
    <row r="16" spans="1:11">
      <c r="A16" s="1012"/>
      <c r="B16" s="1016"/>
      <c r="C16" s="1013"/>
      <c r="D16" s="1013"/>
      <c r="E16" s="1013"/>
      <c r="F16" s="602" t="s">
        <v>1901</v>
      </c>
      <c r="G16" s="605">
        <v>0</v>
      </c>
      <c r="H16" s="605">
        <v>0</v>
      </c>
      <c r="I16" s="605">
        <v>0</v>
      </c>
      <c r="J16" s="605">
        <v>0</v>
      </c>
      <c r="K16" s="605">
        <v>0</v>
      </c>
    </row>
    <row r="17" spans="1:11">
      <c r="A17" s="1013"/>
      <c r="B17" s="612"/>
      <c r="C17" s="605"/>
      <c r="D17" s="602"/>
      <c r="E17" s="602"/>
      <c r="F17" s="607" t="s">
        <v>437</v>
      </c>
      <c r="G17" s="608">
        <v>6</v>
      </c>
      <c r="H17" s="608">
        <v>1</v>
      </c>
      <c r="I17" s="608">
        <v>11</v>
      </c>
      <c r="J17" s="608">
        <v>2</v>
      </c>
      <c r="K17" s="608">
        <v>37</v>
      </c>
    </row>
    <row r="18" spans="1:11">
      <c r="A18" s="1011" t="s">
        <v>442</v>
      </c>
      <c r="B18" s="1018" t="s">
        <v>1907</v>
      </c>
      <c r="C18" s="1021" t="s">
        <v>1908</v>
      </c>
      <c r="D18" s="1011" t="s">
        <v>1653</v>
      </c>
      <c r="E18" s="1011" t="s">
        <v>1909</v>
      </c>
      <c r="F18" s="602" t="s">
        <v>1899</v>
      </c>
      <c r="G18" s="603">
        <v>3</v>
      </c>
      <c r="H18" s="603">
        <v>3</v>
      </c>
      <c r="I18" s="603">
        <v>16</v>
      </c>
      <c r="J18" s="603">
        <v>12</v>
      </c>
      <c r="K18" s="603">
        <v>32</v>
      </c>
    </row>
    <row r="19" spans="1:11">
      <c r="A19" s="1012"/>
      <c r="B19" s="1019"/>
      <c r="C19" s="1022"/>
      <c r="D19" s="1012"/>
      <c r="E19" s="1012"/>
      <c r="F19" s="610" t="s">
        <v>1900</v>
      </c>
      <c r="G19" s="613">
        <v>8</v>
      </c>
      <c r="H19" s="613">
        <v>8</v>
      </c>
      <c r="I19" s="613">
        <v>8</v>
      </c>
      <c r="J19" s="613">
        <v>8</v>
      </c>
      <c r="K19" s="613">
        <v>100</v>
      </c>
    </row>
    <row r="20" spans="1:11">
      <c r="A20" s="1012"/>
      <c r="B20" s="1020"/>
      <c r="C20" s="1023"/>
      <c r="D20" s="1013"/>
      <c r="E20" s="1013"/>
      <c r="F20" s="602" t="s">
        <v>1901</v>
      </c>
      <c r="G20" s="605">
        <v>0</v>
      </c>
      <c r="H20" s="605">
        <v>0</v>
      </c>
      <c r="I20" s="605">
        <v>0</v>
      </c>
      <c r="J20" s="605">
        <v>0</v>
      </c>
      <c r="K20" s="605">
        <v>0</v>
      </c>
    </row>
    <row r="21" spans="1:11">
      <c r="A21" s="1013"/>
      <c r="B21" s="606"/>
      <c r="C21" s="602"/>
      <c r="D21" s="602"/>
      <c r="E21" s="602"/>
      <c r="F21" s="607" t="s">
        <v>437</v>
      </c>
      <c r="G21" s="608">
        <v>11</v>
      </c>
      <c r="H21" s="608">
        <v>11</v>
      </c>
      <c r="I21" s="608">
        <v>24</v>
      </c>
      <c r="J21" s="608">
        <v>20</v>
      </c>
      <c r="K21" s="608">
        <v>132</v>
      </c>
    </row>
    <row r="22" spans="1:11">
      <c r="A22" s="1011" t="s">
        <v>443</v>
      </c>
      <c r="B22" s="1014" t="s">
        <v>1910</v>
      </c>
      <c r="C22" s="1011" t="s">
        <v>1911</v>
      </c>
      <c r="D22" s="1011">
        <v>590</v>
      </c>
      <c r="E22" s="1011" t="s">
        <v>1912</v>
      </c>
      <c r="F22" s="602" t="s">
        <v>1899</v>
      </c>
      <c r="G22" s="605">
        <v>0</v>
      </c>
      <c r="H22" s="605">
        <v>0</v>
      </c>
      <c r="I22" s="605">
        <v>0</v>
      </c>
      <c r="J22" s="605">
        <v>0</v>
      </c>
      <c r="K22" s="605">
        <v>0</v>
      </c>
    </row>
    <row r="23" spans="1:11">
      <c r="A23" s="1012"/>
      <c r="B23" s="1015"/>
      <c r="C23" s="1012"/>
      <c r="D23" s="1012"/>
      <c r="E23" s="1012"/>
      <c r="F23" s="610" t="s">
        <v>1900</v>
      </c>
      <c r="G23" s="611">
        <v>0</v>
      </c>
      <c r="H23" s="611">
        <v>0</v>
      </c>
      <c r="I23" s="611">
        <v>0</v>
      </c>
      <c r="J23" s="611">
        <v>0</v>
      </c>
      <c r="K23" s="611">
        <v>12</v>
      </c>
    </row>
    <row r="24" spans="1:11">
      <c r="A24" s="1012"/>
      <c r="B24" s="1016"/>
      <c r="C24" s="1013"/>
      <c r="D24" s="1013"/>
      <c r="E24" s="1013"/>
      <c r="F24" s="602" t="s">
        <v>1901</v>
      </c>
      <c r="G24" s="605">
        <v>0</v>
      </c>
      <c r="H24" s="605">
        <v>0</v>
      </c>
      <c r="I24" s="605">
        <v>0</v>
      </c>
      <c r="J24" s="605">
        <v>0</v>
      </c>
      <c r="K24" s="605">
        <v>0</v>
      </c>
    </row>
    <row r="25" spans="1:11">
      <c r="A25" s="1013"/>
      <c r="B25" s="606"/>
      <c r="C25" s="602"/>
      <c r="D25" s="602"/>
      <c r="E25" s="602"/>
      <c r="F25" s="607" t="s">
        <v>437</v>
      </c>
      <c r="G25" s="614">
        <v>0</v>
      </c>
      <c r="H25" s="614">
        <v>0</v>
      </c>
      <c r="I25" s="614">
        <v>0</v>
      </c>
      <c r="J25" s="614">
        <v>0</v>
      </c>
      <c r="K25" s="614">
        <v>12</v>
      </c>
    </row>
    <row r="26" spans="1:11">
      <c r="A26" s="1011" t="s">
        <v>444</v>
      </c>
      <c r="B26" s="1014" t="s">
        <v>1913</v>
      </c>
      <c r="C26" s="1011" t="s">
        <v>1914</v>
      </c>
      <c r="D26" s="1011" t="s">
        <v>1915</v>
      </c>
      <c r="E26" s="1011">
        <v>405011</v>
      </c>
      <c r="F26" s="602" t="s">
        <v>1899</v>
      </c>
      <c r="G26" s="605">
        <v>0</v>
      </c>
      <c r="H26" s="605">
        <v>0</v>
      </c>
      <c r="I26" s="605">
        <v>0</v>
      </c>
      <c r="J26" s="605">
        <v>0</v>
      </c>
      <c r="K26" s="605">
        <v>0</v>
      </c>
    </row>
    <row r="27" spans="1:11">
      <c r="A27" s="1012"/>
      <c r="B27" s="1015"/>
      <c r="C27" s="1012"/>
      <c r="D27" s="1012"/>
      <c r="E27" s="1012"/>
      <c r="F27" s="610" t="s">
        <v>1900</v>
      </c>
      <c r="G27" s="604">
        <v>5</v>
      </c>
      <c r="H27" s="604">
        <v>5</v>
      </c>
      <c r="I27" s="604">
        <v>0</v>
      </c>
      <c r="J27" s="604">
        <v>0</v>
      </c>
      <c r="K27" s="604">
        <v>13</v>
      </c>
    </row>
    <row r="28" spans="1:11">
      <c r="A28" s="1012"/>
      <c r="B28" s="1016"/>
      <c r="C28" s="1013"/>
      <c r="D28" s="1013"/>
      <c r="E28" s="1013"/>
      <c r="F28" s="602" t="s">
        <v>1901</v>
      </c>
      <c r="G28" s="605">
        <v>0</v>
      </c>
      <c r="H28" s="605">
        <v>0</v>
      </c>
      <c r="I28" s="605">
        <v>0</v>
      </c>
      <c r="J28" s="605">
        <v>0</v>
      </c>
      <c r="K28" s="605">
        <v>0</v>
      </c>
    </row>
    <row r="29" spans="1:11">
      <c r="A29" s="1013"/>
      <c r="B29" s="606"/>
      <c r="C29" s="602"/>
      <c r="D29" s="602"/>
      <c r="E29" s="602"/>
      <c r="F29" s="607" t="s">
        <v>437</v>
      </c>
      <c r="G29" s="615">
        <v>5</v>
      </c>
      <c r="H29" s="615">
        <v>5</v>
      </c>
      <c r="I29" s="615">
        <v>0</v>
      </c>
      <c r="J29" s="615">
        <v>0</v>
      </c>
      <c r="K29" s="615">
        <v>13</v>
      </c>
    </row>
    <row r="30" spans="1:11">
      <c r="A30" s="1011" t="s">
        <v>32</v>
      </c>
      <c r="B30" s="1011" t="s">
        <v>734</v>
      </c>
      <c r="C30" s="1011" t="s">
        <v>1916</v>
      </c>
      <c r="D30" s="1011">
        <v>23149</v>
      </c>
      <c r="E30" s="1011" t="s">
        <v>1917</v>
      </c>
      <c r="F30" s="602" t="s">
        <v>1899</v>
      </c>
      <c r="G30" s="605">
        <v>0</v>
      </c>
      <c r="H30" s="605">
        <v>0</v>
      </c>
      <c r="I30" s="605">
        <v>0</v>
      </c>
      <c r="J30" s="605">
        <v>0</v>
      </c>
      <c r="K30" s="605">
        <v>0</v>
      </c>
    </row>
    <row r="31" spans="1:11">
      <c r="A31" s="1012"/>
      <c r="B31" s="1012"/>
      <c r="C31" s="1012"/>
      <c r="D31" s="1012"/>
      <c r="E31" s="1012"/>
      <c r="F31" s="610" t="s">
        <v>1900</v>
      </c>
      <c r="G31" s="604">
        <v>0</v>
      </c>
      <c r="H31" s="604">
        <v>0</v>
      </c>
      <c r="I31" s="604">
        <v>5</v>
      </c>
      <c r="J31" s="604">
        <v>5</v>
      </c>
      <c r="K31" s="604">
        <v>28</v>
      </c>
    </row>
    <row r="32" spans="1:11">
      <c r="A32" s="1012"/>
      <c r="B32" s="1013"/>
      <c r="C32" s="1013"/>
      <c r="D32" s="1013"/>
      <c r="E32" s="1013"/>
      <c r="F32" s="602" t="s">
        <v>1901</v>
      </c>
      <c r="G32" s="605">
        <v>0</v>
      </c>
      <c r="H32" s="605">
        <v>0</v>
      </c>
      <c r="I32" s="605">
        <v>0</v>
      </c>
      <c r="J32" s="605">
        <v>0</v>
      </c>
      <c r="K32" s="605">
        <v>0</v>
      </c>
    </row>
    <row r="33" spans="1:11">
      <c r="A33" s="1013"/>
      <c r="B33" s="606"/>
      <c r="C33" s="602"/>
      <c r="D33" s="602"/>
      <c r="E33" s="602"/>
      <c r="F33" s="607" t="s">
        <v>437</v>
      </c>
      <c r="G33" s="615">
        <v>0</v>
      </c>
      <c r="H33" s="615">
        <v>0</v>
      </c>
      <c r="I33" s="615">
        <v>5</v>
      </c>
      <c r="J33" s="615">
        <v>5</v>
      </c>
      <c r="K33" s="615">
        <v>28</v>
      </c>
    </row>
    <row r="34" spans="1:11">
      <c r="A34" s="1011" t="s">
        <v>445</v>
      </c>
      <c r="B34" s="1011" t="s">
        <v>1918</v>
      </c>
      <c r="C34" s="1011" t="s">
        <v>1919</v>
      </c>
      <c r="D34" s="1011" t="s">
        <v>1445</v>
      </c>
      <c r="E34" s="1011" t="s">
        <v>1920</v>
      </c>
      <c r="F34" s="602" t="s">
        <v>1899</v>
      </c>
      <c r="G34" s="605">
        <v>0</v>
      </c>
      <c r="H34" s="605">
        <v>0</v>
      </c>
      <c r="I34" s="605">
        <v>0</v>
      </c>
      <c r="J34" s="605">
        <v>0</v>
      </c>
      <c r="K34" s="605">
        <v>0</v>
      </c>
    </row>
    <row r="35" spans="1:11">
      <c r="A35" s="1012"/>
      <c r="B35" s="1012"/>
      <c r="C35" s="1012"/>
      <c r="D35" s="1012"/>
      <c r="E35" s="1012"/>
      <c r="F35" s="610" t="s">
        <v>1900</v>
      </c>
      <c r="G35" s="613">
        <v>0</v>
      </c>
      <c r="H35" s="613">
        <v>0</v>
      </c>
      <c r="I35" s="613">
        <v>0</v>
      </c>
      <c r="J35" s="613">
        <v>0</v>
      </c>
      <c r="K35" s="613">
        <v>27</v>
      </c>
    </row>
    <row r="36" spans="1:11">
      <c r="A36" s="1012"/>
      <c r="B36" s="1013"/>
      <c r="C36" s="1013"/>
      <c r="D36" s="1013"/>
      <c r="E36" s="1013"/>
      <c r="F36" s="602" t="s">
        <v>1901</v>
      </c>
      <c r="G36" s="605">
        <v>0</v>
      </c>
      <c r="H36" s="605">
        <v>0</v>
      </c>
      <c r="I36" s="605">
        <v>0</v>
      </c>
      <c r="J36" s="605">
        <v>0</v>
      </c>
      <c r="K36" s="605">
        <v>0</v>
      </c>
    </row>
    <row r="37" spans="1:11">
      <c r="A37" s="1013"/>
      <c r="B37" s="606"/>
      <c r="C37" s="602"/>
      <c r="D37" s="602"/>
      <c r="E37" s="602"/>
      <c r="F37" s="607" t="s">
        <v>437</v>
      </c>
      <c r="G37" s="616">
        <v>0</v>
      </c>
      <c r="H37" s="616">
        <v>0</v>
      </c>
      <c r="I37" s="616">
        <v>0</v>
      </c>
      <c r="J37" s="616">
        <v>0</v>
      </c>
      <c r="K37" s="616">
        <v>27</v>
      </c>
    </row>
    <row r="38" spans="1:11">
      <c r="A38" s="1011" t="s">
        <v>446</v>
      </c>
      <c r="B38" s="1014" t="s">
        <v>1921</v>
      </c>
      <c r="C38" s="1011" t="s">
        <v>1922</v>
      </c>
      <c r="D38" s="1011">
        <v>22714</v>
      </c>
      <c r="E38" s="1011" t="s">
        <v>1923</v>
      </c>
      <c r="F38" s="602" t="s">
        <v>1899</v>
      </c>
      <c r="G38" s="605">
        <v>0</v>
      </c>
      <c r="H38" s="605">
        <v>0</v>
      </c>
      <c r="I38" s="605">
        <v>0</v>
      </c>
      <c r="J38" s="605">
        <v>0</v>
      </c>
      <c r="K38" s="605">
        <v>0</v>
      </c>
    </row>
    <row r="39" spans="1:11">
      <c r="A39" s="1012"/>
      <c r="B39" s="1015"/>
      <c r="C39" s="1012"/>
      <c r="D39" s="1012"/>
      <c r="E39" s="1012"/>
      <c r="F39" s="610" t="s">
        <v>1900</v>
      </c>
      <c r="G39" s="604">
        <v>0</v>
      </c>
      <c r="H39" s="604">
        <v>0</v>
      </c>
      <c r="I39" s="611">
        <v>0</v>
      </c>
      <c r="J39" s="611">
        <v>0</v>
      </c>
      <c r="K39" s="611">
        <v>26</v>
      </c>
    </row>
    <row r="40" spans="1:11">
      <c r="A40" s="1012"/>
      <c r="B40" s="1016"/>
      <c r="C40" s="1013"/>
      <c r="D40" s="1013"/>
      <c r="E40" s="1013"/>
      <c r="F40" s="602" t="s">
        <v>1901</v>
      </c>
      <c r="G40" s="605">
        <v>0</v>
      </c>
      <c r="H40" s="605">
        <v>0</v>
      </c>
      <c r="I40" s="605">
        <v>0</v>
      </c>
      <c r="J40" s="605">
        <v>0</v>
      </c>
      <c r="K40" s="605">
        <v>0</v>
      </c>
    </row>
    <row r="41" spans="1:11">
      <c r="A41" s="1013"/>
      <c r="B41" s="606"/>
      <c r="C41" s="602"/>
      <c r="D41" s="602"/>
      <c r="E41" s="602"/>
      <c r="F41" s="607" t="s">
        <v>437</v>
      </c>
      <c r="G41" s="615">
        <v>0</v>
      </c>
      <c r="H41" s="615">
        <v>0</v>
      </c>
      <c r="I41" s="614">
        <v>0</v>
      </c>
      <c r="J41" s="614">
        <v>0</v>
      </c>
      <c r="K41" s="614">
        <v>26</v>
      </c>
    </row>
    <row r="42" spans="1:11">
      <c r="A42" s="1011" t="s">
        <v>447</v>
      </c>
      <c r="B42" s="1011" t="s">
        <v>801</v>
      </c>
      <c r="C42" s="1011" t="s">
        <v>1924</v>
      </c>
      <c r="D42" s="1011">
        <v>2391</v>
      </c>
      <c r="E42" s="1011" t="s">
        <v>1925</v>
      </c>
      <c r="F42" s="602" t="s">
        <v>1899</v>
      </c>
      <c r="G42" s="605">
        <v>0</v>
      </c>
      <c r="H42" s="605">
        <v>0</v>
      </c>
      <c r="I42" s="605">
        <v>0</v>
      </c>
      <c r="J42" s="605">
        <v>0</v>
      </c>
      <c r="K42" s="605">
        <v>0</v>
      </c>
    </row>
    <row r="43" spans="1:11">
      <c r="A43" s="1012"/>
      <c r="B43" s="1012"/>
      <c r="C43" s="1012"/>
      <c r="D43" s="1012"/>
      <c r="E43" s="1012"/>
      <c r="F43" s="610" t="s">
        <v>1900</v>
      </c>
      <c r="G43" s="613">
        <v>5</v>
      </c>
      <c r="H43" s="613">
        <v>5</v>
      </c>
      <c r="I43" s="613">
        <v>0</v>
      </c>
      <c r="J43" s="613">
        <v>0</v>
      </c>
      <c r="K43" s="613">
        <v>14</v>
      </c>
    </row>
    <row r="44" spans="1:11">
      <c r="A44" s="1012"/>
      <c r="B44" s="1013"/>
      <c r="C44" s="1013"/>
      <c r="D44" s="1013"/>
      <c r="E44" s="1013"/>
      <c r="F44" s="602" t="s">
        <v>1901</v>
      </c>
      <c r="G44" s="605">
        <v>0</v>
      </c>
      <c r="H44" s="605">
        <v>0</v>
      </c>
      <c r="I44" s="605">
        <v>0</v>
      </c>
      <c r="J44" s="605">
        <v>0</v>
      </c>
      <c r="K44" s="605">
        <v>0</v>
      </c>
    </row>
    <row r="45" spans="1:11">
      <c r="A45" s="1013"/>
      <c r="B45" s="606"/>
      <c r="C45" s="602"/>
      <c r="D45" s="602"/>
      <c r="E45" s="602"/>
      <c r="F45" s="607" t="s">
        <v>437</v>
      </c>
      <c r="G45" s="613">
        <v>5</v>
      </c>
      <c r="H45" s="613">
        <v>5</v>
      </c>
      <c r="I45" s="613">
        <v>0</v>
      </c>
      <c r="J45" s="613">
        <v>0</v>
      </c>
      <c r="K45" s="613">
        <v>14</v>
      </c>
    </row>
    <row r="46" spans="1:11">
      <c r="A46" s="1011" t="s">
        <v>448</v>
      </c>
      <c r="B46" s="1014" t="s">
        <v>1926</v>
      </c>
      <c r="C46" s="1011" t="s">
        <v>1927</v>
      </c>
      <c r="D46" s="1011">
        <v>2447</v>
      </c>
      <c r="E46" s="1011" t="s">
        <v>1928</v>
      </c>
      <c r="F46" s="602" t="s">
        <v>1899</v>
      </c>
      <c r="G46" s="605">
        <v>0</v>
      </c>
      <c r="H46" s="605">
        <v>0</v>
      </c>
      <c r="I46" s="605">
        <v>0</v>
      </c>
      <c r="J46" s="605">
        <v>0</v>
      </c>
      <c r="K46" s="605">
        <v>0</v>
      </c>
    </row>
    <row r="47" spans="1:11">
      <c r="A47" s="1012"/>
      <c r="B47" s="1015"/>
      <c r="C47" s="1012"/>
      <c r="D47" s="1012"/>
      <c r="E47" s="1012"/>
      <c r="F47" s="610" t="s">
        <v>1900</v>
      </c>
      <c r="G47" s="617">
        <v>0</v>
      </c>
      <c r="H47" s="617">
        <v>0</v>
      </c>
      <c r="I47" s="617">
        <v>0</v>
      </c>
      <c r="J47" s="617">
        <v>0</v>
      </c>
      <c r="K47" s="617">
        <v>26</v>
      </c>
    </row>
    <row r="48" spans="1:11">
      <c r="A48" s="1012"/>
      <c r="B48" s="1016"/>
      <c r="C48" s="1013"/>
      <c r="D48" s="1013"/>
      <c r="E48" s="1013"/>
      <c r="F48" s="602" t="s">
        <v>1901</v>
      </c>
      <c r="G48" s="605">
        <v>0</v>
      </c>
      <c r="H48" s="605">
        <v>0</v>
      </c>
      <c r="I48" s="605">
        <v>0</v>
      </c>
      <c r="J48" s="605">
        <v>0</v>
      </c>
      <c r="K48" s="605">
        <v>0</v>
      </c>
    </row>
    <row r="49" spans="1:11">
      <c r="A49" s="1013"/>
      <c r="B49" s="606"/>
      <c r="C49" s="602"/>
      <c r="D49" s="602"/>
      <c r="E49" s="602"/>
      <c r="F49" s="607" t="s">
        <v>437</v>
      </c>
      <c r="G49" s="615">
        <v>0</v>
      </c>
      <c r="H49" s="615">
        <v>0</v>
      </c>
      <c r="I49" s="615">
        <v>0</v>
      </c>
      <c r="J49" s="615">
        <v>0</v>
      </c>
      <c r="K49" s="615">
        <v>26</v>
      </c>
    </row>
    <row r="50" spans="1:11">
      <c r="A50" s="1011" t="s">
        <v>46</v>
      </c>
      <c r="B50" s="1011" t="s">
        <v>1929</v>
      </c>
      <c r="C50" s="1011" t="s">
        <v>1930</v>
      </c>
      <c r="D50" s="1011" t="s">
        <v>1469</v>
      </c>
      <c r="E50" s="1011" t="s">
        <v>1931</v>
      </c>
      <c r="F50" s="602" t="s">
        <v>1899</v>
      </c>
      <c r="G50" s="605">
        <v>0</v>
      </c>
      <c r="H50" s="605">
        <v>0</v>
      </c>
      <c r="I50" s="605">
        <v>0</v>
      </c>
      <c r="J50" s="605">
        <v>0</v>
      </c>
      <c r="K50" s="605">
        <v>0</v>
      </c>
    </row>
    <row r="51" spans="1:11">
      <c r="A51" s="1012"/>
      <c r="B51" s="1012"/>
      <c r="C51" s="1012"/>
      <c r="D51" s="1012"/>
      <c r="E51" s="1012"/>
      <c r="F51" s="610" t="s">
        <v>1900</v>
      </c>
      <c r="G51" s="604">
        <v>0</v>
      </c>
      <c r="H51" s="604">
        <v>0</v>
      </c>
      <c r="I51" s="604">
        <v>0</v>
      </c>
      <c r="J51" s="604">
        <v>0</v>
      </c>
      <c r="K51" s="604">
        <v>38</v>
      </c>
    </row>
    <row r="52" spans="1:11">
      <c r="A52" s="1012"/>
      <c r="B52" s="1013"/>
      <c r="C52" s="1013"/>
      <c r="D52" s="1013"/>
      <c r="E52" s="1013"/>
      <c r="F52" s="602" t="s">
        <v>1901</v>
      </c>
      <c r="G52" s="605">
        <v>0</v>
      </c>
      <c r="H52" s="605">
        <v>0</v>
      </c>
      <c r="I52" s="605">
        <v>0</v>
      </c>
      <c r="J52" s="605">
        <v>0</v>
      </c>
      <c r="K52" s="605">
        <v>0</v>
      </c>
    </row>
    <row r="53" spans="1:11">
      <c r="A53" s="1013"/>
      <c r="B53" s="606"/>
      <c r="C53" s="602"/>
      <c r="D53" s="602"/>
      <c r="E53" s="602"/>
      <c r="F53" s="607" t="s">
        <v>437</v>
      </c>
      <c r="G53" s="615">
        <v>0</v>
      </c>
      <c r="H53" s="615">
        <v>0</v>
      </c>
      <c r="I53" s="615">
        <v>0</v>
      </c>
      <c r="J53" s="615">
        <v>0</v>
      </c>
      <c r="K53" s="615">
        <v>38</v>
      </c>
    </row>
    <row r="54" spans="1:11">
      <c r="A54" s="1024" t="s">
        <v>449</v>
      </c>
      <c r="B54" s="1024" t="s">
        <v>1932</v>
      </c>
      <c r="C54" s="1024" t="s">
        <v>1933</v>
      </c>
      <c r="D54" s="1024" t="s">
        <v>1934</v>
      </c>
      <c r="E54" s="1024" t="s">
        <v>1935</v>
      </c>
      <c r="F54" s="618" t="s">
        <v>1899</v>
      </c>
      <c r="G54" s="619">
        <v>20</v>
      </c>
      <c r="H54" s="619">
        <v>20</v>
      </c>
      <c r="I54" s="619">
        <v>17</v>
      </c>
      <c r="J54" s="619">
        <v>9</v>
      </c>
      <c r="K54" s="619">
        <v>5</v>
      </c>
    </row>
    <row r="55" spans="1:11">
      <c r="A55" s="1025"/>
      <c r="B55" s="1025"/>
      <c r="C55" s="1025"/>
      <c r="D55" s="1025"/>
      <c r="E55" s="1025"/>
      <c r="F55" s="620" t="s">
        <v>1900</v>
      </c>
      <c r="G55" s="621">
        <v>0</v>
      </c>
      <c r="H55" s="621">
        <v>0</v>
      </c>
      <c r="I55" s="621">
        <v>3</v>
      </c>
      <c r="J55" s="621">
        <v>3</v>
      </c>
      <c r="K55" s="621">
        <v>24</v>
      </c>
    </row>
    <row r="56" spans="1:11">
      <c r="A56" s="1025"/>
      <c r="B56" s="1026"/>
      <c r="C56" s="1026"/>
      <c r="D56" s="1026"/>
      <c r="E56" s="1026"/>
      <c r="F56" s="618" t="s">
        <v>1901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</row>
    <row r="57" spans="1:11">
      <c r="A57" s="1026"/>
      <c r="B57" s="623"/>
      <c r="C57" s="618"/>
      <c r="D57" s="618"/>
      <c r="E57" s="618"/>
      <c r="F57" s="624" t="s">
        <v>437</v>
      </c>
      <c r="G57" s="625">
        <v>20</v>
      </c>
      <c r="H57" s="625">
        <v>20</v>
      </c>
      <c r="I57" s="625">
        <v>20</v>
      </c>
      <c r="J57" s="625">
        <v>12</v>
      </c>
      <c r="K57" s="625">
        <v>29</v>
      </c>
    </row>
    <row r="58" spans="1:11">
      <c r="A58" s="1024" t="s">
        <v>1033</v>
      </c>
      <c r="B58" s="1024" t="s">
        <v>1936</v>
      </c>
      <c r="C58" s="1024" t="s">
        <v>1937</v>
      </c>
      <c r="D58" s="1024" t="s">
        <v>1603</v>
      </c>
      <c r="E58" s="1024" t="s">
        <v>1938</v>
      </c>
      <c r="F58" s="618" t="s">
        <v>1899</v>
      </c>
      <c r="G58" s="619">
        <v>25</v>
      </c>
      <c r="H58" s="619">
        <v>25</v>
      </c>
      <c r="I58" s="619">
        <v>41</v>
      </c>
      <c r="J58" s="619">
        <v>36</v>
      </c>
      <c r="K58" s="619">
        <v>40</v>
      </c>
    </row>
    <row r="59" spans="1:11">
      <c r="A59" s="1025"/>
      <c r="B59" s="1025"/>
      <c r="C59" s="1025"/>
      <c r="D59" s="1025"/>
      <c r="E59" s="1025"/>
      <c r="F59" s="620" t="s">
        <v>1900</v>
      </c>
      <c r="G59" s="622">
        <v>0</v>
      </c>
      <c r="H59" s="622">
        <v>0</v>
      </c>
      <c r="I59" s="622">
        <v>0</v>
      </c>
      <c r="J59" s="622">
        <v>0</v>
      </c>
      <c r="K59" s="622">
        <v>0</v>
      </c>
    </row>
    <row r="60" spans="1:11">
      <c r="A60" s="1025"/>
      <c r="B60" s="1026"/>
      <c r="C60" s="1026"/>
      <c r="D60" s="1026"/>
      <c r="E60" s="1026"/>
      <c r="F60" s="618" t="s">
        <v>1901</v>
      </c>
      <c r="G60" s="622">
        <v>0</v>
      </c>
      <c r="H60" s="622">
        <v>0</v>
      </c>
      <c r="I60" s="622">
        <v>0</v>
      </c>
      <c r="J60" s="622">
        <v>0</v>
      </c>
      <c r="K60" s="622">
        <v>0</v>
      </c>
    </row>
    <row r="61" spans="1:11">
      <c r="A61" s="1026"/>
      <c r="B61" s="623"/>
      <c r="C61" s="618"/>
      <c r="D61" s="618"/>
      <c r="E61" s="618"/>
      <c r="F61" s="624" t="s">
        <v>437</v>
      </c>
      <c r="G61" s="626">
        <v>25</v>
      </c>
      <c r="H61" s="626">
        <v>25</v>
      </c>
      <c r="I61" s="626">
        <v>41</v>
      </c>
      <c r="J61" s="626">
        <v>36</v>
      </c>
      <c r="K61" s="626">
        <v>40</v>
      </c>
    </row>
    <row r="62" spans="1:11">
      <c r="A62" s="1024" t="s">
        <v>1037</v>
      </c>
      <c r="B62" s="1027" t="s">
        <v>1939</v>
      </c>
      <c r="C62" s="1024" t="s">
        <v>1940</v>
      </c>
      <c r="D62" s="1024" t="s">
        <v>1347</v>
      </c>
      <c r="E62" s="1024" t="s">
        <v>1938</v>
      </c>
      <c r="F62" s="618" t="s">
        <v>1899</v>
      </c>
      <c r="G62" s="619">
        <v>17</v>
      </c>
      <c r="H62" s="619">
        <v>17</v>
      </c>
      <c r="I62" s="619">
        <v>40</v>
      </c>
      <c r="J62" s="619">
        <v>19</v>
      </c>
      <c r="K62" s="619">
        <v>25</v>
      </c>
    </row>
    <row r="63" spans="1:11">
      <c r="A63" s="1025"/>
      <c r="B63" s="1028"/>
      <c r="C63" s="1025"/>
      <c r="D63" s="1025"/>
      <c r="E63" s="1025"/>
      <c r="F63" s="620" t="s">
        <v>1900</v>
      </c>
      <c r="G63" s="622">
        <v>0</v>
      </c>
      <c r="H63" s="622">
        <v>0</v>
      </c>
      <c r="I63" s="622">
        <v>0</v>
      </c>
      <c r="J63" s="622">
        <v>0</v>
      </c>
      <c r="K63" s="622">
        <v>0</v>
      </c>
    </row>
    <row r="64" spans="1:11">
      <c r="A64" s="1025"/>
      <c r="B64" s="1029"/>
      <c r="C64" s="1026"/>
      <c r="D64" s="1026"/>
      <c r="E64" s="1026"/>
      <c r="F64" s="618" t="s">
        <v>1901</v>
      </c>
      <c r="G64" s="622">
        <v>0</v>
      </c>
      <c r="H64" s="622">
        <v>0</v>
      </c>
      <c r="I64" s="622">
        <v>0</v>
      </c>
      <c r="J64" s="622">
        <v>0</v>
      </c>
      <c r="K64" s="622">
        <v>0</v>
      </c>
    </row>
    <row r="65" spans="1:11">
      <c r="A65" s="1026"/>
      <c r="B65" s="627"/>
      <c r="C65" s="628"/>
      <c r="D65" s="628"/>
      <c r="E65" s="628"/>
      <c r="F65" s="624" t="s">
        <v>437</v>
      </c>
      <c r="G65" s="626">
        <v>17</v>
      </c>
      <c r="H65" s="626">
        <v>17</v>
      </c>
      <c r="I65" s="626">
        <v>40</v>
      </c>
      <c r="J65" s="626">
        <v>19</v>
      </c>
      <c r="K65" s="626">
        <v>25</v>
      </c>
    </row>
    <row r="66" spans="1:11">
      <c r="A66" s="1030" t="s">
        <v>1040</v>
      </c>
      <c r="B66" s="1030" t="s">
        <v>1941</v>
      </c>
      <c r="C66" s="1030" t="s">
        <v>1625</v>
      </c>
      <c r="D66" s="1030" t="s">
        <v>1626</v>
      </c>
      <c r="E66" s="1030" t="s">
        <v>1938</v>
      </c>
      <c r="F66" s="618" t="s">
        <v>1899</v>
      </c>
      <c r="G66" s="619">
        <v>6</v>
      </c>
      <c r="H66" s="619">
        <v>6</v>
      </c>
      <c r="I66" s="619">
        <v>20</v>
      </c>
      <c r="J66" s="619">
        <v>15</v>
      </c>
      <c r="K66" s="619">
        <v>21</v>
      </c>
    </row>
    <row r="67" spans="1:11">
      <c r="A67" s="1031"/>
      <c r="B67" s="1031"/>
      <c r="C67" s="1031"/>
      <c r="D67" s="1031"/>
      <c r="E67" s="1031"/>
      <c r="F67" s="620" t="s">
        <v>1900</v>
      </c>
      <c r="G67" s="622">
        <v>0</v>
      </c>
      <c r="H67" s="622">
        <v>0</v>
      </c>
      <c r="I67" s="622">
        <v>0</v>
      </c>
      <c r="J67" s="622">
        <v>0</v>
      </c>
      <c r="K67" s="622">
        <v>0</v>
      </c>
    </row>
    <row r="68" spans="1:11">
      <c r="A68" s="1031"/>
      <c r="B68" s="1032"/>
      <c r="C68" s="1032"/>
      <c r="D68" s="1032"/>
      <c r="E68" s="1032"/>
      <c r="F68" s="618" t="s">
        <v>1901</v>
      </c>
      <c r="G68" s="622">
        <v>0</v>
      </c>
      <c r="H68" s="622">
        <v>0</v>
      </c>
      <c r="I68" s="622">
        <v>0</v>
      </c>
      <c r="J68" s="622">
        <v>0</v>
      </c>
      <c r="K68" s="622">
        <v>0</v>
      </c>
    </row>
    <row r="69" spans="1:11">
      <c r="A69" s="1032"/>
      <c r="B69" s="627"/>
      <c r="C69" s="628"/>
      <c r="D69" s="628"/>
      <c r="E69" s="628"/>
      <c r="F69" s="624" t="s">
        <v>437</v>
      </c>
      <c r="G69" s="626">
        <v>6</v>
      </c>
      <c r="H69" s="626">
        <v>6</v>
      </c>
      <c r="I69" s="626">
        <v>20</v>
      </c>
      <c r="J69" s="626">
        <v>15</v>
      </c>
      <c r="K69" s="626">
        <v>21</v>
      </c>
    </row>
    <row r="70" spans="1:11">
      <c r="A70" s="1030" t="s">
        <v>1044</v>
      </c>
      <c r="B70" s="1030" t="s">
        <v>1942</v>
      </c>
      <c r="C70" s="1030" t="s">
        <v>1943</v>
      </c>
      <c r="D70" s="1030" t="s">
        <v>1480</v>
      </c>
      <c r="E70" s="1030" t="s">
        <v>1944</v>
      </c>
      <c r="F70" s="618" t="s">
        <v>1899</v>
      </c>
      <c r="G70" s="629">
        <v>11</v>
      </c>
      <c r="H70" s="629">
        <v>7</v>
      </c>
      <c r="I70" s="629">
        <v>8</v>
      </c>
      <c r="J70" s="629">
        <v>4</v>
      </c>
      <c r="K70" s="629">
        <v>10</v>
      </c>
    </row>
    <row r="71" spans="1:11">
      <c r="A71" s="1031"/>
      <c r="B71" s="1031"/>
      <c r="C71" s="1031"/>
      <c r="D71" s="1031"/>
      <c r="E71" s="1031"/>
      <c r="F71" s="620" t="s">
        <v>1900</v>
      </c>
      <c r="G71" s="109">
        <v>6</v>
      </c>
      <c r="H71" s="109">
        <v>6</v>
      </c>
      <c r="I71" s="109">
        <v>8</v>
      </c>
      <c r="J71" s="109">
        <v>8</v>
      </c>
      <c r="K71" s="109">
        <v>38</v>
      </c>
    </row>
    <row r="72" spans="1:11">
      <c r="A72" s="1031"/>
      <c r="B72" s="1032"/>
      <c r="C72" s="1032"/>
      <c r="D72" s="1032"/>
      <c r="E72" s="1032"/>
      <c r="F72" s="618" t="s">
        <v>1901</v>
      </c>
      <c r="G72" s="622">
        <v>0</v>
      </c>
      <c r="H72" s="622">
        <v>0</v>
      </c>
      <c r="I72" s="622">
        <v>0</v>
      </c>
      <c r="J72" s="622">
        <v>0</v>
      </c>
      <c r="K72" s="622">
        <v>0</v>
      </c>
    </row>
    <row r="73" spans="1:11">
      <c r="A73" s="1032"/>
      <c r="B73" s="627"/>
      <c r="C73" s="628"/>
      <c r="D73" s="628"/>
      <c r="E73" s="628"/>
      <c r="F73" s="624" t="s">
        <v>437</v>
      </c>
      <c r="G73" s="626">
        <v>17</v>
      </c>
      <c r="H73" s="626">
        <v>13</v>
      </c>
      <c r="I73" s="626">
        <v>16</v>
      </c>
      <c r="J73" s="626">
        <v>12</v>
      </c>
      <c r="K73" s="626">
        <v>48</v>
      </c>
    </row>
    <row r="74" spans="1:11">
      <c r="A74" s="1030" t="s">
        <v>1049</v>
      </c>
      <c r="B74" s="1030" t="s">
        <v>1945</v>
      </c>
      <c r="C74" s="1030" t="s">
        <v>1946</v>
      </c>
      <c r="D74" s="1030" t="s">
        <v>1548</v>
      </c>
      <c r="E74" s="1030" t="s">
        <v>1947</v>
      </c>
      <c r="F74" s="618" t="s">
        <v>1899</v>
      </c>
      <c r="G74" s="619">
        <v>34</v>
      </c>
      <c r="H74" s="619">
        <v>33</v>
      </c>
      <c r="I74" s="619">
        <v>28</v>
      </c>
      <c r="J74" s="619">
        <v>24</v>
      </c>
      <c r="K74" s="619">
        <v>26</v>
      </c>
    </row>
    <row r="75" spans="1:11">
      <c r="A75" s="1031"/>
      <c r="B75" s="1031"/>
      <c r="C75" s="1031"/>
      <c r="D75" s="1031"/>
      <c r="E75" s="1031"/>
      <c r="F75" s="620" t="s">
        <v>1900</v>
      </c>
      <c r="G75" s="621">
        <v>6</v>
      </c>
      <c r="H75" s="621">
        <v>6</v>
      </c>
      <c r="I75" s="621">
        <v>5</v>
      </c>
      <c r="J75" s="621">
        <v>5</v>
      </c>
      <c r="K75" s="621">
        <v>59</v>
      </c>
    </row>
    <row r="76" spans="1:11">
      <c r="A76" s="1031"/>
      <c r="B76" s="1032"/>
      <c r="C76" s="1032"/>
      <c r="D76" s="1032"/>
      <c r="E76" s="1032"/>
      <c r="F76" s="618" t="s">
        <v>1901</v>
      </c>
      <c r="G76" s="622">
        <v>0</v>
      </c>
      <c r="H76" s="622">
        <v>0</v>
      </c>
      <c r="I76" s="622">
        <v>0</v>
      </c>
      <c r="J76" s="622">
        <v>0</v>
      </c>
      <c r="K76" s="622">
        <v>0</v>
      </c>
    </row>
    <row r="77" spans="1:11">
      <c r="A77" s="1032"/>
      <c r="B77" s="627"/>
      <c r="C77" s="628"/>
      <c r="D77" s="628"/>
      <c r="E77" s="628"/>
      <c r="F77" s="624" t="s">
        <v>437</v>
      </c>
      <c r="G77" s="626">
        <v>40</v>
      </c>
      <c r="H77" s="626">
        <v>39</v>
      </c>
      <c r="I77" s="626">
        <v>33</v>
      </c>
      <c r="J77" s="626">
        <v>29</v>
      </c>
      <c r="K77" s="626">
        <v>85</v>
      </c>
    </row>
    <row r="78" spans="1:11">
      <c r="A78" s="1030" t="s">
        <v>877</v>
      </c>
      <c r="B78" s="1033" t="s">
        <v>1486</v>
      </c>
      <c r="C78" s="1030" t="s">
        <v>1948</v>
      </c>
      <c r="D78" s="1030" t="s">
        <v>1949</v>
      </c>
      <c r="E78" s="1030" t="s">
        <v>1950</v>
      </c>
      <c r="F78" s="618" t="s">
        <v>1899</v>
      </c>
      <c r="G78" s="622">
        <v>0</v>
      </c>
      <c r="H78" s="622">
        <v>0</v>
      </c>
      <c r="I78" s="622">
        <v>0</v>
      </c>
      <c r="J78" s="622">
        <v>0</v>
      </c>
      <c r="K78" s="622">
        <v>0</v>
      </c>
    </row>
    <row r="79" spans="1:11">
      <c r="A79" s="1031"/>
      <c r="B79" s="1034"/>
      <c r="C79" s="1031"/>
      <c r="D79" s="1031"/>
      <c r="E79" s="1031"/>
      <c r="F79" s="620" t="s">
        <v>1900</v>
      </c>
      <c r="G79" s="109">
        <v>8</v>
      </c>
      <c r="H79" s="109">
        <v>8</v>
      </c>
      <c r="I79" s="109">
        <v>3</v>
      </c>
      <c r="J79" s="109">
        <v>1</v>
      </c>
      <c r="K79" s="109">
        <v>38</v>
      </c>
    </row>
    <row r="80" spans="1:11">
      <c r="A80" s="1031"/>
      <c r="B80" s="1035"/>
      <c r="C80" s="1032"/>
      <c r="D80" s="1032"/>
      <c r="E80" s="1032"/>
      <c r="F80" s="618" t="s">
        <v>1901</v>
      </c>
      <c r="G80" s="622">
        <v>0</v>
      </c>
      <c r="H80" s="622">
        <v>0</v>
      </c>
      <c r="I80" s="622">
        <v>0</v>
      </c>
      <c r="J80" s="622">
        <v>0</v>
      </c>
      <c r="K80" s="622">
        <v>0</v>
      </c>
    </row>
    <row r="81" spans="1:11">
      <c r="A81" s="1032"/>
      <c r="B81" s="627"/>
      <c r="C81" s="628"/>
      <c r="D81" s="628"/>
      <c r="E81" s="628"/>
      <c r="F81" s="624" t="s">
        <v>437</v>
      </c>
      <c r="G81" s="630">
        <v>8</v>
      </c>
      <c r="H81" s="630">
        <v>8</v>
      </c>
      <c r="I81" s="630">
        <v>3</v>
      </c>
      <c r="J81" s="630">
        <v>1</v>
      </c>
      <c r="K81" s="630">
        <v>38</v>
      </c>
    </row>
    <row r="82" spans="1:11">
      <c r="A82" s="1030" t="s">
        <v>881</v>
      </c>
      <c r="B82" s="1030" t="s">
        <v>1951</v>
      </c>
      <c r="C82" s="1030" t="s">
        <v>1952</v>
      </c>
      <c r="D82" s="1030">
        <v>2225</v>
      </c>
      <c r="E82" s="1030" t="s">
        <v>1953</v>
      </c>
      <c r="F82" s="618" t="s">
        <v>1899</v>
      </c>
      <c r="G82" s="622">
        <v>0</v>
      </c>
      <c r="H82" s="622">
        <v>0</v>
      </c>
      <c r="I82" s="622">
        <v>0</v>
      </c>
      <c r="J82" s="622">
        <v>0</v>
      </c>
      <c r="K82" s="622">
        <v>0</v>
      </c>
    </row>
    <row r="83" spans="1:11">
      <c r="A83" s="1031"/>
      <c r="B83" s="1031"/>
      <c r="C83" s="1031"/>
      <c r="D83" s="1031"/>
      <c r="E83" s="1031"/>
      <c r="F83" s="620" t="s">
        <v>1900</v>
      </c>
      <c r="G83" s="631">
        <v>0</v>
      </c>
      <c r="H83" s="631">
        <v>0</v>
      </c>
      <c r="I83" s="631">
        <v>0</v>
      </c>
      <c r="J83" s="631">
        <v>0</v>
      </c>
      <c r="K83" s="631">
        <v>34</v>
      </c>
    </row>
    <row r="84" spans="1:11">
      <c r="A84" s="1031"/>
      <c r="B84" s="1032"/>
      <c r="C84" s="1032"/>
      <c r="D84" s="1032"/>
      <c r="E84" s="1032"/>
      <c r="F84" s="618" t="s">
        <v>1901</v>
      </c>
      <c r="G84" s="622">
        <v>0</v>
      </c>
      <c r="H84" s="622">
        <v>0</v>
      </c>
      <c r="I84" s="622">
        <v>0</v>
      </c>
      <c r="J84" s="622">
        <v>0</v>
      </c>
      <c r="K84" s="622">
        <v>0</v>
      </c>
    </row>
    <row r="85" spans="1:11">
      <c r="A85" s="1032"/>
      <c r="B85" s="627"/>
      <c r="C85" s="628"/>
      <c r="D85" s="628"/>
      <c r="E85" s="628"/>
      <c r="F85" s="624" t="s">
        <v>437</v>
      </c>
      <c r="G85" s="632">
        <v>0</v>
      </c>
      <c r="H85" s="632">
        <v>0</v>
      </c>
      <c r="I85" s="632">
        <v>0</v>
      </c>
      <c r="J85" s="632">
        <v>0</v>
      </c>
      <c r="K85" s="632">
        <v>34</v>
      </c>
    </row>
    <row r="86" spans="1:11">
      <c r="A86" s="1030" t="s">
        <v>886</v>
      </c>
      <c r="B86" s="1030" t="s">
        <v>515</v>
      </c>
      <c r="C86" s="1030" t="s">
        <v>1954</v>
      </c>
      <c r="D86" s="1030" t="s">
        <v>1955</v>
      </c>
      <c r="E86" s="1030">
        <v>403044</v>
      </c>
      <c r="F86" s="618" t="s">
        <v>1899</v>
      </c>
      <c r="G86" s="622">
        <v>0</v>
      </c>
      <c r="H86" s="622">
        <v>0</v>
      </c>
      <c r="I86" s="622">
        <v>0</v>
      </c>
      <c r="J86" s="622">
        <v>0</v>
      </c>
      <c r="K86" s="622">
        <v>0</v>
      </c>
    </row>
    <row r="87" spans="1:11">
      <c r="A87" s="1031"/>
      <c r="B87" s="1031"/>
      <c r="C87" s="1031"/>
      <c r="D87" s="1031"/>
      <c r="E87" s="1031"/>
      <c r="F87" s="620" t="s">
        <v>1900</v>
      </c>
      <c r="G87" s="621">
        <v>8</v>
      </c>
      <c r="H87" s="621">
        <v>8</v>
      </c>
      <c r="I87" s="621">
        <v>2</v>
      </c>
      <c r="J87" s="621">
        <v>1</v>
      </c>
      <c r="K87" s="621">
        <v>15</v>
      </c>
    </row>
    <row r="88" spans="1:11">
      <c r="A88" s="1031"/>
      <c r="B88" s="1032"/>
      <c r="C88" s="1032"/>
      <c r="D88" s="1032"/>
      <c r="E88" s="1032"/>
      <c r="F88" s="618" t="s">
        <v>1901</v>
      </c>
      <c r="G88" s="622">
        <v>0</v>
      </c>
      <c r="H88" s="622">
        <v>0</v>
      </c>
      <c r="I88" s="622">
        <v>0</v>
      </c>
      <c r="J88" s="622">
        <v>0</v>
      </c>
      <c r="K88" s="622">
        <v>0</v>
      </c>
    </row>
    <row r="89" spans="1:11">
      <c r="A89" s="1032"/>
      <c r="B89" s="627"/>
      <c r="C89" s="628"/>
      <c r="D89" s="628"/>
      <c r="E89" s="628"/>
      <c r="F89" s="624" t="s">
        <v>437</v>
      </c>
      <c r="G89" s="633">
        <v>8</v>
      </c>
      <c r="H89" s="633">
        <v>8</v>
      </c>
      <c r="I89" s="633">
        <v>2</v>
      </c>
      <c r="J89" s="633">
        <v>1</v>
      </c>
      <c r="K89" s="633">
        <v>15</v>
      </c>
    </row>
    <row r="90" spans="1:11">
      <c r="A90" s="1030" t="s">
        <v>890</v>
      </c>
      <c r="B90" s="1030" t="s">
        <v>1956</v>
      </c>
      <c r="C90" s="1030" t="s">
        <v>1957</v>
      </c>
      <c r="D90" s="1030">
        <v>2265</v>
      </c>
      <c r="E90" s="1030" t="s">
        <v>1938</v>
      </c>
      <c r="F90" s="618" t="s">
        <v>1899</v>
      </c>
      <c r="G90" s="622">
        <v>0</v>
      </c>
      <c r="H90" s="622">
        <v>0</v>
      </c>
      <c r="I90" s="622">
        <v>0</v>
      </c>
      <c r="J90" s="622">
        <v>0</v>
      </c>
      <c r="K90" s="622">
        <v>0</v>
      </c>
    </row>
    <row r="91" spans="1:11">
      <c r="A91" s="1031"/>
      <c r="B91" s="1031"/>
      <c r="C91" s="1031"/>
      <c r="D91" s="1031"/>
      <c r="E91" s="1031"/>
      <c r="F91" s="620" t="s">
        <v>1900</v>
      </c>
      <c r="G91" s="109">
        <v>16</v>
      </c>
      <c r="H91" s="109">
        <v>16</v>
      </c>
      <c r="I91" s="109">
        <v>26</v>
      </c>
      <c r="J91" s="109">
        <v>20</v>
      </c>
      <c r="K91" s="109">
        <v>167</v>
      </c>
    </row>
    <row r="92" spans="1:11">
      <c r="A92" s="1031"/>
      <c r="B92" s="1032"/>
      <c r="C92" s="1032"/>
      <c r="D92" s="1032"/>
      <c r="E92" s="1032"/>
      <c r="F92" s="618" t="s">
        <v>1901</v>
      </c>
      <c r="G92" s="622">
        <v>0</v>
      </c>
      <c r="H92" s="622">
        <v>0</v>
      </c>
      <c r="I92" s="622">
        <v>0</v>
      </c>
      <c r="J92" s="622">
        <v>0</v>
      </c>
      <c r="K92" s="622">
        <v>0</v>
      </c>
    </row>
    <row r="93" spans="1:11">
      <c r="A93" s="1032"/>
      <c r="B93" s="627"/>
      <c r="C93" s="628"/>
      <c r="D93" s="628"/>
      <c r="E93" s="628"/>
      <c r="F93" s="624" t="s">
        <v>437</v>
      </c>
      <c r="G93" s="630">
        <v>16</v>
      </c>
      <c r="H93" s="630">
        <v>16</v>
      </c>
      <c r="I93" s="630">
        <v>26</v>
      </c>
      <c r="J93" s="630">
        <v>20</v>
      </c>
      <c r="K93" s="630">
        <v>167</v>
      </c>
    </row>
    <row r="94" spans="1:11">
      <c r="A94" s="1030" t="s">
        <v>894</v>
      </c>
      <c r="B94" s="1030" t="s">
        <v>1958</v>
      </c>
      <c r="C94" s="1030" t="s">
        <v>1959</v>
      </c>
      <c r="D94" s="1030">
        <v>2756</v>
      </c>
      <c r="E94" s="1030" t="s">
        <v>1960</v>
      </c>
      <c r="F94" s="618" t="s">
        <v>1899</v>
      </c>
      <c r="G94" s="622">
        <v>0</v>
      </c>
      <c r="H94" s="622">
        <v>0</v>
      </c>
      <c r="I94" s="622">
        <v>0</v>
      </c>
      <c r="J94" s="622">
        <v>0</v>
      </c>
      <c r="K94" s="622">
        <v>0</v>
      </c>
    </row>
    <row r="95" spans="1:11">
      <c r="A95" s="1031"/>
      <c r="B95" s="1031"/>
      <c r="C95" s="1031"/>
      <c r="D95" s="1031"/>
      <c r="E95" s="1031"/>
      <c r="F95" s="620" t="s">
        <v>1900</v>
      </c>
      <c r="G95" s="109">
        <v>0</v>
      </c>
      <c r="H95" s="109">
        <v>0</v>
      </c>
      <c r="I95" s="109">
        <v>4</v>
      </c>
      <c r="J95" s="109">
        <v>4</v>
      </c>
      <c r="K95" s="109">
        <v>24</v>
      </c>
    </row>
    <row r="96" spans="1:11">
      <c r="A96" s="1031"/>
      <c r="B96" s="1032"/>
      <c r="C96" s="1032"/>
      <c r="D96" s="1032"/>
      <c r="E96" s="1032"/>
      <c r="F96" s="618" t="s">
        <v>1901</v>
      </c>
      <c r="G96" s="622">
        <v>0</v>
      </c>
      <c r="H96" s="622">
        <v>0</v>
      </c>
      <c r="I96" s="622">
        <v>0</v>
      </c>
      <c r="J96" s="622">
        <v>0</v>
      </c>
      <c r="K96" s="622">
        <v>0</v>
      </c>
    </row>
    <row r="97" spans="1:11">
      <c r="A97" s="1032"/>
      <c r="B97" s="627"/>
      <c r="C97" s="628"/>
      <c r="D97" s="628"/>
      <c r="E97" s="628"/>
      <c r="F97" s="624" t="s">
        <v>437</v>
      </c>
      <c r="G97" s="630">
        <v>0</v>
      </c>
      <c r="H97" s="630">
        <v>0</v>
      </c>
      <c r="I97" s="630">
        <v>4</v>
      </c>
      <c r="J97" s="630">
        <v>4</v>
      </c>
      <c r="K97" s="630">
        <v>24</v>
      </c>
    </row>
    <row r="98" spans="1:11">
      <c r="A98" s="1030" t="s">
        <v>31</v>
      </c>
      <c r="B98" s="1033" t="s">
        <v>1961</v>
      </c>
      <c r="C98" s="1030" t="s">
        <v>1962</v>
      </c>
      <c r="D98" s="1030">
        <v>2919</v>
      </c>
      <c r="E98" s="1030" t="s">
        <v>1963</v>
      </c>
      <c r="F98" s="618" t="s">
        <v>1899</v>
      </c>
      <c r="G98" s="622">
        <v>0</v>
      </c>
      <c r="H98" s="622">
        <v>0</v>
      </c>
      <c r="I98" s="622">
        <v>0</v>
      </c>
      <c r="J98" s="622">
        <v>0</v>
      </c>
      <c r="K98" s="622">
        <v>0</v>
      </c>
    </row>
    <row r="99" spans="1:11">
      <c r="A99" s="1031"/>
      <c r="B99" s="1034"/>
      <c r="C99" s="1031"/>
      <c r="D99" s="1031"/>
      <c r="E99" s="1031"/>
      <c r="F99" s="620" t="s">
        <v>1900</v>
      </c>
      <c r="G99" s="628" t="s">
        <v>1033</v>
      </c>
      <c r="H99" s="621">
        <v>14</v>
      </c>
      <c r="I99" s="621">
        <v>6</v>
      </c>
      <c r="J99" s="621">
        <v>6</v>
      </c>
      <c r="K99" s="621">
        <v>20</v>
      </c>
    </row>
    <row r="100" spans="1:11">
      <c r="A100" s="1031"/>
      <c r="B100" s="1035"/>
      <c r="C100" s="1032"/>
      <c r="D100" s="1032"/>
      <c r="E100" s="1032"/>
      <c r="F100" s="618" t="s">
        <v>1901</v>
      </c>
      <c r="G100" s="622">
        <v>0</v>
      </c>
      <c r="H100" s="622">
        <v>0</v>
      </c>
      <c r="I100" s="622">
        <v>0</v>
      </c>
      <c r="J100" s="622">
        <v>0</v>
      </c>
      <c r="K100" s="622">
        <v>0</v>
      </c>
    </row>
    <row r="101" spans="1:11">
      <c r="A101" s="1032"/>
      <c r="B101" s="627"/>
      <c r="C101" s="628"/>
      <c r="D101" s="628"/>
      <c r="E101" s="628"/>
      <c r="F101" s="624" t="s">
        <v>437</v>
      </c>
      <c r="G101" s="634" t="s">
        <v>1033</v>
      </c>
      <c r="H101" s="633">
        <v>14</v>
      </c>
      <c r="I101" s="633">
        <v>6</v>
      </c>
      <c r="J101" s="633">
        <v>6</v>
      </c>
      <c r="K101" s="633">
        <v>20</v>
      </c>
    </row>
    <row r="102" spans="1:11">
      <c r="A102" s="1037" t="s">
        <v>1964</v>
      </c>
      <c r="B102" s="1038"/>
      <c r="C102" s="1038"/>
      <c r="D102" s="1038"/>
      <c r="E102" s="1039"/>
      <c r="F102" s="635" t="s">
        <v>1899</v>
      </c>
      <c r="G102" s="636">
        <f>SUM(G6,G10,G14,G18,G22,G26,G30,G34,G38,G42,G46,G50,G54,G58,G62,G66,G70,G74,G78,G82,G86,G90,G94,G98)</f>
        <v>162</v>
      </c>
      <c r="H102" s="636">
        <f>SUM(H6,H10,H14,H18,H22,H26,H30,H34,H38,H42,H46,H50,H54,H58,H62,H66,H70,H74,H78,H82,H86,H90,H94,H98)</f>
        <v>152</v>
      </c>
      <c r="I102" s="636">
        <f>SUM(I6,I10,I14,I18,I22,I26,I30,I34,I38,I42,I46,I50,I54,I58,I62,I66,I70,I74,I78,I82,I86,I90,I94,I98)</f>
        <v>223</v>
      </c>
      <c r="J102" s="636">
        <f>SUM(J6,J10,J14,J18,J22,J26,J30,J34,J38,J42,J46,J50,J54,J58,J62,J66,J70,J74,J78,J82,J86,J90,J94,J98)</f>
        <v>152</v>
      </c>
      <c r="K102" s="636">
        <f>SUM(K6,K10,K14,K18,K22,K26,K30,K34,K38,K42,K46,K50,K54,K58,K62,K66,K70,K74,K78,K82,K86,K90,K94,K98)</f>
        <v>245</v>
      </c>
    </row>
    <row r="103" spans="1:11">
      <c r="A103" s="1040"/>
      <c r="B103" s="1041"/>
      <c r="C103" s="1041"/>
      <c r="D103" s="1041"/>
      <c r="E103" s="1042"/>
      <c r="F103" s="637" t="s">
        <v>1900</v>
      </c>
      <c r="G103" s="638">
        <v>91</v>
      </c>
      <c r="H103" s="638">
        <f t="shared" ref="G103:K104" si="0">SUM(H7,H11,H15,H19,H23,H27,H31,H35,H39,H43,H47,H51,H55,H59,H63,H67,H71,H75,H79,H83,H87,H91,H95,H99)</f>
        <v>91</v>
      </c>
      <c r="I103" s="638">
        <f t="shared" si="0"/>
        <v>84</v>
      </c>
      <c r="J103" s="638">
        <f t="shared" si="0"/>
        <v>75</v>
      </c>
      <c r="K103" s="638">
        <f t="shared" si="0"/>
        <v>856</v>
      </c>
    </row>
    <row r="104" spans="1:11">
      <c r="A104" s="1040"/>
      <c r="B104" s="1041"/>
      <c r="C104" s="1041"/>
      <c r="D104" s="1041"/>
      <c r="E104" s="1042"/>
      <c r="F104" s="618" t="s">
        <v>1901</v>
      </c>
      <c r="G104" s="619">
        <f t="shared" si="0"/>
        <v>0</v>
      </c>
      <c r="H104" s="619">
        <f t="shared" si="0"/>
        <v>0</v>
      </c>
      <c r="I104" s="619">
        <f t="shared" si="0"/>
        <v>0</v>
      </c>
      <c r="J104" s="619">
        <f t="shared" si="0"/>
        <v>0</v>
      </c>
      <c r="K104" s="619">
        <f t="shared" si="0"/>
        <v>0</v>
      </c>
    </row>
    <row r="105" spans="1:11">
      <c r="A105" s="1043"/>
      <c r="B105" s="1044"/>
      <c r="C105" s="1044"/>
      <c r="D105" s="1044"/>
      <c r="E105" s="1045"/>
      <c r="F105" s="639" t="s">
        <v>437</v>
      </c>
      <c r="G105" s="640">
        <f>SUM(G102,G103,G104)</f>
        <v>253</v>
      </c>
      <c r="H105" s="640">
        <f>SUM(H102,H103,H104)</f>
        <v>243</v>
      </c>
      <c r="I105" s="640">
        <f>SUM(I102,I103,I104)</f>
        <v>307</v>
      </c>
      <c r="J105" s="640">
        <f>SUM(J102,J103,J104)</f>
        <v>227</v>
      </c>
      <c r="K105" s="640">
        <f>SUM(K102,K103,K104)</f>
        <v>1101</v>
      </c>
    </row>
    <row r="106" spans="1:11">
      <c r="A106" s="486"/>
      <c r="B106" s="486"/>
      <c r="C106" s="486"/>
      <c r="D106" s="486"/>
      <c r="E106" s="486"/>
      <c r="F106" s="486"/>
      <c r="G106" s="486"/>
      <c r="H106" s="486"/>
      <c r="I106" s="486"/>
      <c r="J106" s="486"/>
      <c r="K106" s="486"/>
    </row>
    <row r="107" spans="1:11">
      <c r="A107" s="783" t="s">
        <v>1965</v>
      </c>
      <c r="B107" s="1036"/>
      <c r="C107" s="1036"/>
      <c r="D107" s="1036"/>
      <c r="E107" s="1036"/>
      <c r="F107" s="1036"/>
      <c r="G107" s="1036"/>
      <c r="H107" s="1036"/>
      <c r="I107" s="1036"/>
      <c r="J107" s="1036"/>
      <c r="K107" s="1036"/>
    </row>
  </sheetData>
  <mergeCells count="134">
    <mergeCell ref="A107:K107"/>
    <mergeCell ref="A98:A101"/>
    <mergeCell ref="B98:B100"/>
    <mergeCell ref="C98:C100"/>
    <mergeCell ref="D98:D100"/>
    <mergeCell ref="E98:E100"/>
    <mergeCell ref="A102:E105"/>
    <mergeCell ref="A90:A93"/>
    <mergeCell ref="B90:B92"/>
    <mergeCell ref="C90:C92"/>
    <mergeCell ref="D90:D92"/>
    <mergeCell ref="E90:E92"/>
    <mergeCell ref="A94:A97"/>
    <mergeCell ref="B94:B96"/>
    <mergeCell ref="C94:C96"/>
    <mergeCell ref="D94:D96"/>
    <mergeCell ref="E94:E96"/>
    <mergeCell ref="A82:A85"/>
    <mergeCell ref="B82:B84"/>
    <mergeCell ref="C82:C84"/>
    <mergeCell ref="D82:D84"/>
    <mergeCell ref="E82:E84"/>
    <mergeCell ref="A86:A89"/>
    <mergeCell ref="B86:B88"/>
    <mergeCell ref="C86:C88"/>
    <mergeCell ref="D86:D88"/>
    <mergeCell ref="E86:E88"/>
    <mergeCell ref="A74:A77"/>
    <mergeCell ref="B74:B76"/>
    <mergeCell ref="C74:C76"/>
    <mergeCell ref="D74:D76"/>
    <mergeCell ref="E74:E76"/>
    <mergeCell ref="A78:A81"/>
    <mergeCell ref="B78:B80"/>
    <mergeCell ref="C78:C80"/>
    <mergeCell ref="D78:D80"/>
    <mergeCell ref="E78:E80"/>
    <mergeCell ref="A66:A69"/>
    <mergeCell ref="B66:B68"/>
    <mergeCell ref="C66:C68"/>
    <mergeCell ref="D66:D68"/>
    <mergeCell ref="E66:E68"/>
    <mergeCell ref="A70:A73"/>
    <mergeCell ref="B70:B72"/>
    <mergeCell ref="C70:C72"/>
    <mergeCell ref="D70:D72"/>
    <mergeCell ref="E70:E72"/>
    <mergeCell ref="A58:A61"/>
    <mergeCell ref="B58:B60"/>
    <mergeCell ref="C58:C60"/>
    <mergeCell ref="D58:D60"/>
    <mergeCell ref="E58:E60"/>
    <mergeCell ref="A62:A65"/>
    <mergeCell ref="B62:B64"/>
    <mergeCell ref="C62:C64"/>
    <mergeCell ref="D62:D64"/>
    <mergeCell ref="E62:E64"/>
    <mergeCell ref="A50:A53"/>
    <mergeCell ref="B50:B52"/>
    <mergeCell ref="C50:C52"/>
    <mergeCell ref="D50:D52"/>
    <mergeCell ref="E50:E52"/>
    <mergeCell ref="A54:A57"/>
    <mergeCell ref="B54:B56"/>
    <mergeCell ref="C54:C56"/>
    <mergeCell ref="D54:D56"/>
    <mergeCell ref="E54:E56"/>
    <mergeCell ref="A42:A45"/>
    <mergeCell ref="B42:B44"/>
    <mergeCell ref="C42:C44"/>
    <mergeCell ref="D42:D44"/>
    <mergeCell ref="E42:E44"/>
    <mergeCell ref="A46:A49"/>
    <mergeCell ref="B46:B48"/>
    <mergeCell ref="C46:C48"/>
    <mergeCell ref="D46:D48"/>
    <mergeCell ref="E46:E48"/>
    <mergeCell ref="A34:A37"/>
    <mergeCell ref="B34:B36"/>
    <mergeCell ref="C34:C36"/>
    <mergeCell ref="D34:D36"/>
    <mergeCell ref="E34:E36"/>
    <mergeCell ref="A38:A41"/>
    <mergeCell ref="B38:B40"/>
    <mergeCell ref="C38:C40"/>
    <mergeCell ref="D38:D40"/>
    <mergeCell ref="E38:E40"/>
    <mergeCell ref="A26:A29"/>
    <mergeCell ref="B26:B28"/>
    <mergeCell ref="C26:C28"/>
    <mergeCell ref="D26:D28"/>
    <mergeCell ref="E26:E28"/>
    <mergeCell ref="A30:A33"/>
    <mergeCell ref="B30:B32"/>
    <mergeCell ref="C30:C32"/>
    <mergeCell ref="D30:D32"/>
    <mergeCell ref="E30:E32"/>
    <mergeCell ref="A18:A21"/>
    <mergeCell ref="B18:B20"/>
    <mergeCell ref="C18:C20"/>
    <mergeCell ref="D18:D20"/>
    <mergeCell ref="E18:E20"/>
    <mergeCell ref="A22:A25"/>
    <mergeCell ref="B22:B24"/>
    <mergeCell ref="C22:C24"/>
    <mergeCell ref="D22:D24"/>
    <mergeCell ref="E22:E24"/>
    <mergeCell ref="A10:A13"/>
    <mergeCell ref="B10:B12"/>
    <mergeCell ref="C10:C12"/>
    <mergeCell ref="D10:D12"/>
    <mergeCell ref="E10:E12"/>
    <mergeCell ref="A14:A17"/>
    <mergeCell ref="B14:B16"/>
    <mergeCell ref="C14:C16"/>
    <mergeCell ref="D14:D16"/>
    <mergeCell ref="E14:E16"/>
    <mergeCell ref="J3:J4"/>
    <mergeCell ref="K3:K5"/>
    <mergeCell ref="A6:A9"/>
    <mergeCell ref="B6:B8"/>
    <mergeCell ref="C6:C8"/>
    <mergeCell ref="D6:D8"/>
    <mergeCell ref="E6:E8"/>
    <mergeCell ref="A1:K1"/>
    <mergeCell ref="B2:E2"/>
    <mergeCell ref="G2:H2"/>
    <mergeCell ref="I2:J2"/>
    <mergeCell ref="A3:A5"/>
    <mergeCell ref="B3:E3"/>
    <mergeCell ref="F3:F5"/>
    <mergeCell ref="G3:G4"/>
    <mergeCell ref="H3:H4"/>
    <mergeCell ref="I3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03C35-A32F-448A-BCF8-1BC522E0DF83}">
  <dimension ref="A1:M8"/>
  <sheetViews>
    <sheetView workbookViewId="0">
      <selection activeCell="O22" sqref="O22"/>
    </sheetView>
  </sheetViews>
  <sheetFormatPr defaultRowHeight="15"/>
  <sheetData>
    <row r="1" spans="1:13" ht="15.75">
      <c r="A1" s="1051" t="s">
        <v>1966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</row>
    <row r="2" spans="1:13">
      <c r="A2" s="577">
        <v>1</v>
      </c>
      <c r="B2" s="578">
        <v>2</v>
      </c>
      <c r="C2" s="296">
        <v>3</v>
      </c>
      <c r="D2" s="1005">
        <v>4</v>
      </c>
      <c r="E2" s="1005"/>
      <c r="F2" s="578">
        <v>5</v>
      </c>
      <c r="G2" s="578">
        <v>6</v>
      </c>
      <c r="H2" s="578">
        <v>7</v>
      </c>
      <c r="I2" s="296">
        <v>8</v>
      </c>
      <c r="J2" s="578">
        <v>9</v>
      </c>
      <c r="K2" s="1006">
        <v>10</v>
      </c>
      <c r="L2" s="1006"/>
      <c r="M2" s="578">
        <v>11</v>
      </c>
    </row>
    <row r="3" spans="1:13">
      <c r="A3" s="1052" t="s">
        <v>1967</v>
      </c>
      <c r="B3" s="1049" t="s">
        <v>1968</v>
      </c>
      <c r="C3" s="1046" t="s">
        <v>1969</v>
      </c>
      <c r="D3" s="1049" t="s">
        <v>1970</v>
      </c>
      <c r="E3" s="1049"/>
      <c r="F3" s="1049" t="s">
        <v>1971</v>
      </c>
      <c r="G3" s="1046" t="s">
        <v>1972</v>
      </c>
      <c r="H3" s="1046" t="s">
        <v>1973</v>
      </c>
      <c r="I3" s="1046" t="s">
        <v>11</v>
      </c>
      <c r="J3" s="1046" t="s">
        <v>1974</v>
      </c>
      <c r="K3" s="1048" t="s">
        <v>13</v>
      </c>
      <c r="L3" s="1048"/>
      <c r="M3" s="1049" t="s">
        <v>1975</v>
      </c>
    </row>
    <row r="4" spans="1:13">
      <c r="A4" s="1052"/>
      <c r="B4" s="1049"/>
      <c r="C4" s="1046"/>
      <c r="D4" s="641" t="s">
        <v>14</v>
      </c>
      <c r="E4" s="641" t="s">
        <v>15</v>
      </c>
      <c r="F4" s="1049"/>
      <c r="G4" s="1046"/>
      <c r="H4" s="1046"/>
      <c r="I4" s="1046"/>
      <c r="J4" s="1046"/>
      <c r="K4" s="641" t="s">
        <v>1976</v>
      </c>
      <c r="L4" s="641" t="s">
        <v>1977</v>
      </c>
      <c r="M4" s="1049"/>
    </row>
    <row r="5" spans="1:13" ht="38.25">
      <c r="A5" s="1048"/>
      <c r="B5" s="1050"/>
      <c r="C5" s="1047"/>
      <c r="D5" s="642" t="s">
        <v>18</v>
      </c>
      <c r="E5" s="642" t="s">
        <v>19</v>
      </c>
      <c r="F5" s="1050"/>
      <c r="G5" s="1047"/>
      <c r="H5" s="1047"/>
      <c r="I5" s="1047"/>
      <c r="J5" s="1047"/>
      <c r="K5" s="643" t="s">
        <v>1978</v>
      </c>
      <c r="L5" s="643" t="s">
        <v>1979</v>
      </c>
      <c r="M5" s="1050"/>
    </row>
    <row r="6" spans="1:13">
      <c r="A6" s="644"/>
      <c r="B6" s="645"/>
      <c r="C6" s="646"/>
      <c r="D6" s="647"/>
      <c r="E6" s="647"/>
      <c r="F6" s="645"/>
      <c r="G6" s="648"/>
      <c r="H6" s="649"/>
      <c r="I6" s="649"/>
      <c r="J6" s="649"/>
      <c r="K6" s="649"/>
      <c r="L6" s="649"/>
      <c r="M6" s="650"/>
    </row>
    <row r="7" spans="1:13">
      <c r="A7" s="651"/>
      <c r="B7" s="652"/>
      <c r="C7" s="652"/>
      <c r="D7" s="653"/>
      <c r="E7" s="653"/>
      <c r="F7" s="654"/>
      <c r="G7" s="652"/>
      <c r="H7" s="653"/>
      <c r="I7" s="653"/>
      <c r="J7" s="653"/>
      <c r="K7" s="653"/>
      <c r="L7" s="653"/>
      <c r="M7" s="655"/>
    </row>
    <row r="8" spans="1:13">
      <c r="A8" s="656"/>
      <c r="B8" s="656"/>
      <c r="C8" s="657" t="s">
        <v>1980</v>
      </c>
      <c r="D8" s="658"/>
      <c r="E8" s="658"/>
      <c r="F8" s="656"/>
      <c r="G8" s="659"/>
      <c r="H8" s="659"/>
      <c r="I8" s="659"/>
      <c r="J8" s="659"/>
      <c r="K8" s="659"/>
      <c r="L8" s="659"/>
      <c r="M8" s="659"/>
    </row>
  </sheetData>
  <mergeCells count="14">
    <mergeCell ref="I3:I5"/>
    <mergeCell ref="J3:J5"/>
    <mergeCell ref="K3:L3"/>
    <mergeCell ref="M3:M5"/>
    <mergeCell ref="A1:M1"/>
    <mergeCell ref="D2:E2"/>
    <mergeCell ref="K2:L2"/>
    <mergeCell ref="A3:A5"/>
    <mergeCell ref="B3:B5"/>
    <mergeCell ref="C3:C5"/>
    <mergeCell ref="D3:E3"/>
    <mergeCell ref="F3:F5"/>
    <mergeCell ref="G3:G5"/>
    <mergeCell ref="H3:H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EB1AE-7291-4B0C-828C-132F79D934F0}">
  <dimension ref="A1:M10"/>
  <sheetViews>
    <sheetView tabSelected="1" workbookViewId="0">
      <selection activeCell="I15" sqref="I15"/>
    </sheetView>
  </sheetViews>
  <sheetFormatPr defaultRowHeight="15"/>
  <sheetData>
    <row r="1" spans="1:13" ht="15.75">
      <c r="A1" s="899" t="s">
        <v>1981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</row>
    <row r="2" spans="1:13">
      <c r="A2" s="577">
        <v>1</v>
      </c>
      <c r="B2" s="999">
        <v>2</v>
      </c>
      <c r="C2" s="999"/>
      <c r="D2" s="1006">
        <v>3</v>
      </c>
      <c r="E2" s="1006"/>
      <c r="F2" s="1006"/>
      <c r="G2" s="999">
        <v>4</v>
      </c>
      <c r="H2" s="999"/>
      <c r="I2" s="578">
        <v>5</v>
      </c>
      <c r="J2" s="578">
        <v>6</v>
      </c>
      <c r="K2" s="578">
        <v>7</v>
      </c>
      <c r="L2" s="578">
        <v>8</v>
      </c>
      <c r="M2" s="578">
        <v>9</v>
      </c>
    </row>
    <row r="3" spans="1:13">
      <c r="A3" s="660" t="s">
        <v>763</v>
      </c>
      <c r="B3" s="1056" t="s">
        <v>1324</v>
      </c>
      <c r="C3" s="1056"/>
      <c r="D3" s="1056" t="s">
        <v>1982</v>
      </c>
      <c r="E3" s="1056"/>
      <c r="F3" s="1056"/>
      <c r="G3" s="1056" t="s">
        <v>1326</v>
      </c>
      <c r="H3" s="1056"/>
      <c r="I3" s="1053" t="s">
        <v>1327</v>
      </c>
      <c r="J3" s="1053" t="s">
        <v>1328</v>
      </c>
      <c r="K3" s="1053" t="s">
        <v>1329</v>
      </c>
      <c r="L3" s="1053" t="s">
        <v>1330</v>
      </c>
      <c r="M3" s="1053" t="s">
        <v>1983</v>
      </c>
    </row>
    <row r="4" spans="1:13">
      <c r="A4" s="577"/>
      <c r="B4" s="577" t="s">
        <v>767</v>
      </c>
      <c r="C4" s="577" t="s">
        <v>768</v>
      </c>
      <c r="D4" s="577" t="s">
        <v>1331</v>
      </c>
      <c r="E4" s="577" t="s">
        <v>1332</v>
      </c>
      <c r="F4" s="577" t="s">
        <v>1333</v>
      </c>
      <c r="G4" s="660" t="s">
        <v>14</v>
      </c>
      <c r="H4" s="660" t="s">
        <v>15</v>
      </c>
      <c r="I4" s="1053"/>
      <c r="J4" s="1053"/>
      <c r="K4" s="1053"/>
      <c r="L4" s="1053"/>
      <c r="M4" s="1053"/>
    </row>
    <row r="5" spans="1:13" ht="116.25">
      <c r="A5" s="577"/>
      <c r="B5" s="660" t="s">
        <v>1335</v>
      </c>
      <c r="C5" s="660" t="s">
        <v>1336</v>
      </c>
      <c r="D5" s="660" t="s">
        <v>1339</v>
      </c>
      <c r="E5" s="660" t="s">
        <v>1340</v>
      </c>
      <c r="F5" s="660" t="s">
        <v>1984</v>
      </c>
      <c r="G5" s="661" t="s">
        <v>1985</v>
      </c>
      <c r="H5" s="661" t="s">
        <v>1986</v>
      </c>
      <c r="I5" s="1053"/>
      <c r="J5" s="1053"/>
      <c r="K5" s="1053"/>
      <c r="L5" s="1053"/>
      <c r="M5" s="1053"/>
    </row>
    <row r="6" spans="1:13">
      <c r="A6" s="1054" t="s">
        <v>1987</v>
      </c>
      <c r="B6" s="1055"/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5"/>
    </row>
    <row r="7" spans="1:13" ht="45">
      <c r="A7" s="662" t="s">
        <v>52</v>
      </c>
      <c r="B7" s="663" t="s">
        <v>1988</v>
      </c>
      <c r="C7" s="664" t="s">
        <v>1501</v>
      </c>
      <c r="D7" s="665" t="s">
        <v>1988</v>
      </c>
      <c r="E7" s="664" t="s">
        <v>1501</v>
      </c>
      <c r="F7" s="666" t="s">
        <v>397</v>
      </c>
      <c r="G7" s="664"/>
      <c r="H7" s="664"/>
      <c r="I7" s="664"/>
      <c r="J7" s="667"/>
      <c r="K7" s="667"/>
      <c r="L7" s="667"/>
      <c r="M7" s="667" t="s">
        <v>1989</v>
      </c>
    </row>
    <row r="8" spans="1:13">
      <c r="A8" s="1054" t="s">
        <v>1990</v>
      </c>
      <c r="B8" s="1055"/>
      <c r="C8" s="1055"/>
      <c r="D8" s="1055"/>
      <c r="E8" s="1055"/>
      <c r="F8" s="1055"/>
      <c r="G8" s="1055"/>
      <c r="H8" s="1055"/>
      <c r="I8" s="1055"/>
      <c r="J8" s="1055"/>
      <c r="K8" s="1055"/>
      <c r="L8" s="1055"/>
      <c r="M8" s="1055"/>
    </row>
    <row r="9" spans="1:13" ht="67.5">
      <c r="A9" s="668" t="s">
        <v>997</v>
      </c>
      <c r="B9" s="669" t="s">
        <v>1991</v>
      </c>
      <c r="C9" s="670" t="s">
        <v>1539</v>
      </c>
      <c r="D9" s="670" t="s">
        <v>1991</v>
      </c>
      <c r="E9" s="670" t="s">
        <v>1992</v>
      </c>
      <c r="F9" s="671" t="s">
        <v>232</v>
      </c>
      <c r="G9" s="670"/>
      <c r="H9" s="670"/>
      <c r="I9" s="672"/>
      <c r="J9" s="673"/>
      <c r="K9" s="673"/>
      <c r="L9" s="673"/>
      <c r="M9" s="673" t="s">
        <v>1993</v>
      </c>
    </row>
    <row r="10" spans="1:13">
      <c r="A10" s="674"/>
      <c r="B10" s="674"/>
      <c r="C10" s="674"/>
      <c r="D10" s="674"/>
      <c r="E10" s="674"/>
      <c r="F10" s="674"/>
      <c r="G10" s="674"/>
      <c r="H10" s="674"/>
      <c r="I10" s="577" t="s">
        <v>1407</v>
      </c>
      <c r="J10" s="577"/>
      <c r="K10" s="577"/>
      <c r="L10" s="577"/>
      <c r="M10" s="577"/>
    </row>
  </sheetData>
  <mergeCells count="14">
    <mergeCell ref="L3:L5"/>
    <mergeCell ref="M3:M5"/>
    <mergeCell ref="A6:M6"/>
    <mergeCell ref="A8:M8"/>
    <mergeCell ref="A1:M1"/>
    <mergeCell ref="B2:C2"/>
    <mergeCell ref="D2:F2"/>
    <mergeCell ref="G2:H2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D73A0-0871-4D18-85C4-EF0C001756C9}">
  <dimension ref="A1:N99"/>
  <sheetViews>
    <sheetView topLeftCell="A19" workbookViewId="0">
      <selection activeCell="E117" sqref="E117"/>
    </sheetView>
  </sheetViews>
  <sheetFormatPr defaultRowHeight="15"/>
  <sheetData>
    <row r="1" spans="1:14" ht="16.5" thickBot="1">
      <c r="A1" s="736" t="s">
        <v>440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</row>
    <row r="2" spans="1:14">
      <c r="A2" s="79">
        <v>1</v>
      </c>
      <c r="B2" s="80">
        <v>2</v>
      </c>
      <c r="C2" s="81" t="s">
        <v>441</v>
      </c>
      <c r="D2" s="738" t="s">
        <v>442</v>
      </c>
      <c r="E2" s="739"/>
      <c r="F2" s="82" t="s">
        <v>443</v>
      </c>
      <c r="G2" s="82" t="s">
        <v>444</v>
      </c>
      <c r="H2" s="82" t="s">
        <v>32</v>
      </c>
      <c r="I2" s="82" t="s">
        <v>445</v>
      </c>
      <c r="J2" s="82" t="s">
        <v>446</v>
      </c>
      <c r="K2" s="82" t="s">
        <v>447</v>
      </c>
      <c r="L2" s="82" t="s">
        <v>448</v>
      </c>
      <c r="M2" s="82" t="s">
        <v>46</v>
      </c>
      <c r="N2" s="82" t="s">
        <v>449</v>
      </c>
    </row>
    <row r="3" spans="1:14">
      <c r="A3" s="740" t="s">
        <v>450</v>
      </c>
      <c r="B3" s="741" t="s">
        <v>451</v>
      </c>
      <c r="C3" s="742" t="s">
        <v>452</v>
      </c>
      <c r="D3" s="745" t="s">
        <v>4</v>
      </c>
      <c r="E3" s="746"/>
      <c r="F3" s="747" t="s">
        <v>453</v>
      </c>
      <c r="G3" s="747" t="s">
        <v>454</v>
      </c>
      <c r="H3" s="747" t="s">
        <v>455</v>
      </c>
      <c r="I3" s="750" t="s">
        <v>456</v>
      </c>
      <c r="J3" s="747" t="s">
        <v>457</v>
      </c>
      <c r="K3" s="753" t="s">
        <v>458</v>
      </c>
      <c r="L3" s="753" t="s">
        <v>459</v>
      </c>
      <c r="M3" s="756" t="s">
        <v>460</v>
      </c>
      <c r="N3" s="756" t="s">
        <v>461</v>
      </c>
    </row>
    <row r="4" spans="1:14">
      <c r="A4" s="740"/>
      <c r="B4" s="741"/>
      <c r="C4" s="743"/>
      <c r="D4" s="83" t="s">
        <v>14</v>
      </c>
      <c r="E4" s="84" t="s">
        <v>15</v>
      </c>
      <c r="F4" s="748"/>
      <c r="G4" s="748"/>
      <c r="H4" s="748"/>
      <c r="I4" s="751"/>
      <c r="J4" s="748"/>
      <c r="K4" s="754"/>
      <c r="L4" s="754"/>
      <c r="M4" s="757"/>
      <c r="N4" s="757"/>
    </row>
    <row r="5" spans="1:14">
      <c r="A5" s="740"/>
      <c r="B5" s="741"/>
      <c r="C5" s="744"/>
      <c r="D5" s="85" t="s">
        <v>18</v>
      </c>
      <c r="E5" s="86" t="s">
        <v>19</v>
      </c>
      <c r="F5" s="749"/>
      <c r="G5" s="749"/>
      <c r="H5" s="749"/>
      <c r="I5" s="752"/>
      <c r="J5" s="749"/>
      <c r="K5" s="755"/>
      <c r="L5" s="755"/>
      <c r="M5" s="758"/>
      <c r="N5" s="758"/>
    </row>
    <row r="6" spans="1:14" ht="63.75">
      <c r="A6" s="87" t="s">
        <v>462</v>
      </c>
      <c r="B6" s="759" t="s">
        <v>463</v>
      </c>
      <c r="C6" s="760" t="s">
        <v>464</v>
      </c>
      <c r="D6" s="88">
        <v>1</v>
      </c>
      <c r="E6" s="88">
        <v>0</v>
      </c>
      <c r="F6" s="89" t="s">
        <v>26</v>
      </c>
      <c r="G6" s="90" t="s">
        <v>465</v>
      </c>
      <c r="H6" s="89" t="s">
        <v>28</v>
      </c>
      <c r="I6" s="91" t="s">
        <v>466</v>
      </c>
      <c r="J6" s="763" t="s">
        <v>467</v>
      </c>
      <c r="K6" s="763" t="s">
        <v>468</v>
      </c>
      <c r="L6" s="764" t="s">
        <v>469</v>
      </c>
      <c r="M6" s="92" t="s">
        <v>470</v>
      </c>
      <c r="N6" s="770" t="s">
        <v>52</v>
      </c>
    </row>
    <row r="7" spans="1:14" ht="63.75">
      <c r="A7" s="93"/>
      <c r="B7" s="759"/>
      <c r="C7" s="761"/>
      <c r="D7" s="88">
        <v>1</v>
      </c>
      <c r="E7" s="88">
        <v>0</v>
      </c>
      <c r="F7" s="89" t="s">
        <v>36</v>
      </c>
      <c r="G7" s="90" t="s">
        <v>471</v>
      </c>
      <c r="H7" s="89" t="s">
        <v>28</v>
      </c>
      <c r="I7" s="91" t="s">
        <v>472</v>
      </c>
      <c r="J7" s="763"/>
      <c r="K7" s="763"/>
      <c r="L7" s="764"/>
      <c r="M7" s="92" t="s">
        <v>473</v>
      </c>
      <c r="N7" s="771"/>
    </row>
    <row r="8" spans="1:14" ht="63.75">
      <c r="A8" s="93"/>
      <c r="B8" s="759"/>
      <c r="C8" s="761"/>
      <c r="D8" s="94" t="s">
        <v>39</v>
      </c>
      <c r="E8" s="95" t="s">
        <v>40</v>
      </c>
      <c r="F8" s="96" t="s">
        <v>42</v>
      </c>
      <c r="G8" s="97" t="s">
        <v>474</v>
      </c>
      <c r="H8" s="94" t="s">
        <v>28</v>
      </c>
      <c r="I8" s="91" t="s">
        <v>475</v>
      </c>
      <c r="J8" s="763"/>
      <c r="K8" s="763"/>
      <c r="L8" s="764"/>
      <c r="M8" s="92" t="s">
        <v>476</v>
      </c>
      <c r="N8" s="771"/>
    </row>
    <row r="9" spans="1:14" ht="63.75">
      <c r="A9" s="93"/>
      <c r="B9" s="759"/>
      <c r="C9" s="761"/>
      <c r="D9" s="88">
        <v>0</v>
      </c>
      <c r="E9" s="88">
        <v>1</v>
      </c>
      <c r="F9" s="89" t="s">
        <v>50</v>
      </c>
      <c r="G9" s="98" t="s">
        <v>477</v>
      </c>
      <c r="H9" s="89" t="s">
        <v>28</v>
      </c>
      <c r="I9" s="91" t="s">
        <v>466</v>
      </c>
      <c r="J9" s="763"/>
      <c r="K9" s="763"/>
      <c r="L9" s="764"/>
      <c r="M9" s="92" t="s">
        <v>478</v>
      </c>
      <c r="N9" s="771"/>
    </row>
    <row r="10" spans="1:14" ht="63.75">
      <c r="A10" s="93"/>
      <c r="B10" s="759"/>
      <c r="C10" s="761"/>
      <c r="D10" s="88">
        <v>0</v>
      </c>
      <c r="E10" s="88" t="s">
        <v>52</v>
      </c>
      <c r="F10" s="89" t="s">
        <v>54</v>
      </c>
      <c r="G10" s="89" t="s">
        <v>479</v>
      </c>
      <c r="H10" s="89" t="s">
        <v>28</v>
      </c>
      <c r="I10" s="91" t="s">
        <v>472</v>
      </c>
      <c r="J10" s="763"/>
      <c r="K10" s="763"/>
      <c r="L10" s="764"/>
      <c r="M10" s="92" t="s">
        <v>480</v>
      </c>
      <c r="N10" s="771"/>
    </row>
    <row r="11" spans="1:14" ht="63.75">
      <c r="A11" s="93"/>
      <c r="B11" s="759"/>
      <c r="C11" s="761"/>
      <c r="D11" s="89" t="s">
        <v>40</v>
      </c>
      <c r="E11" s="88" t="s">
        <v>52</v>
      </c>
      <c r="F11" s="89" t="s">
        <v>57</v>
      </c>
      <c r="G11" s="98" t="s">
        <v>481</v>
      </c>
      <c r="H11" s="89" t="s">
        <v>28</v>
      </c>
      <c r="I11" s="91" t="s">
        <v>482</v>
      </c>
      <c r="J11" s="763"/>
      <c r="K11" s="763"/>
      <c r="L11" s="764"/>
      <c r="M11" s="92" t="s">
        <v>483</v>
      </c>
      <c r="N11" s="771"/>
    </row>
    <row r="12" spans="1:14" ht="63.75">
      <c r="A12" s="93"/>
      <c r="B12" s="759"/>
      <c r="C12" s="761"/>
      <c r="D12" s="89" t="s">
        <v>40</v>
      </c>
      <c r="E12" s="88" t="s">
        <v>52</v>
      </c>
      <c r="F12" s="89" t="s">
        <v>60</v>
      </c>
      <c r="G12" s="98" t="s">
        <v>484</v>
      </c>
      <c r="H12" s="89" t="s">
        <v>28</v>
      </c>
      <c r="I12" s="91" t="s">
        <v>482</v>
      </c>
      <c r="J12" s="763"/>
      <c r="K12" s="763"/>
      <c r="L12" s="764"/>
      <c r="M12" s="92" t="s">
        <v>485</v>
      </c>
      <c r="N12" s="771"/>
    </row>
    <row r="13" spans="1:14" ht="63.75">
      <c r="A13" s="93"/>
      <c r="B13" s="759"/>
      <c r="C13" s="761"/>
      <c r="D13" s="89" t="s">
        <v>40</v>
      </c>
      <c r="E13" s="88" t="s">
        <v>52</v>
      </c>
      <c r="F13" s="89" t="s">
        <v>62</v>
      </c>
      <c r="G13" s="98" t="s">
        <v>486</v>
      </c>
      <c r="H13" s="89" t="s">
        <v>28</v>
      </c>
      <c r="I13" s="91" t="s">
        <v>466</v>
      </c>
      <c r="J13" s="763"/>
      <c r="K13" s="763"/>
      <c r="L13" s="764"/>
      <c r="M13" s="92" t="s">
        <v>487</v>
      </c>
      <c r="N13" s="771"/>
    </row>
    <row r="14" spans="1:14" ht="63.75">
      <c r="A14" s="93"/>
      <c r="B14" s="759"/>
      <c r="C14" s="761"/>
      <c r="D14" s="89" t="s">
        <v>40</v>
      </c>
      <c r="E14" s="88" t="s">
        <v>52</v>
      </c>
      <c r="F14" s="89" t="s">
        <v>65</v>
      </c>
      <c r="G14" s="98" t="s">
        <v>488</v>
      </c>
      <c r="H14" s="89" t="s">
        <v>28</v>
      </c>
      <c r="I14" s="91" t="s">
        <v>489</v>
      </c>
      <c r="J14" s="763"/>
      <c r="K14" s="763"/>
      <c r="L14" s="764"/>
      <c r="M14" s="92" t="s">
        <v>490</v>
      </c>
      <c r="N14" s="771"/>
    </row>
    <row r="15" spans="1:14" ht="51">
      <c r="A15" s="93"/>
      <c r="B15" s="759"/>
      <c r="C15" s="761"/>
      <c r="D15" s="89" t="s">
        <v>40</v>
      </c>
      <c r="E15" s="88" t="s">
        <v>52</v>
      </c>
      <c r="F15" s="89" t="s">
        <v>69</v>
      </c>
      <c r="G15" s="98" t="s">
        <v>491</v>
      </c>
      <c r="H15" s="89" t="s">
        <v>28</v>
      </c>
      <c r="I15" s="91" t="s">
        <v>492</v>
      </c>
      <c r="J15" s="763"/>
      <c r="K15" s="763"/>
      <c r="L15" s="764"/>
      <c r="M15" s="92" t="s">
        <v>493</v>
      </c>
      <c r="N15" s="771"/>
    </row>
    <row r="16" spans="1:14" ht="63.75">
      <c r="A16" s="93"/>
      <c r="B16" s="759"/>
      <c r="C16" s="761"/>
      <c r="D16" s="89" t="s">
        <v>40</v>
      </c>
      <c r="E16" s="88" t="s">
        <v>52</v>
      </c>
      <c r="F16" s="89" t="s">
        <v>72</v>
      </c>
      <c r="G16" s="98" t="s">
        <v>494</v>
      </c>
      <c r="H16" s="89" t="s">
        <v>28</v>
      </c>
      <c r="I16" s="91" t="s">
        <v>495</v>
      </c>
      <c r="J16" s="763"/>
      <c r="K16" s="763"/>
      <c r="L16" s="764"/>
      <c r="M16" s="92" t="s">
        <v>496</v>
      </c>
      <c r="N16" s="771"/>
    </row>
    <row r="17" spans="1:14" ht="63.75">
      <c r="A17" s="93"/>
      <c r="B17" s="759"/>
      <c r="C17" s="761"/>
      <c r="D17" s="89" t="s">
        <v>40</v>
      </c>
      <c r="E17" s="88" t="s">
        <v>52</v>
      </c>
      <c r="F17" s="89" t="s">
        <v>75</v>
      </c>
      <c r="G17" s="98" t="s">
        <v>497</v>
      </c>
      <c r="H17" s="89" t="s">
        <v>28</v>
      </c>
      <c r="I17" s="91" t="s">
        <v>475</v>
      </c>
      <c r="J17" s="763"/>
      <c r="K17" s="763"/>
      <c r="L17" s="764"/>
      <c r="M17" s="92" t="s">
        <v>498</v>
      </c>
      <c r="N17" s="771"/>
    </row>
    <row r="18" spans="1:14" ht="63.75">
      <c r="A18" s="93"/>
      <c r="B18" s="759"/>
      <c r="C18" s="761"/>
      <c r="D18" s="89" t="s">
        <v>40</v>
      </c>
      <c r="E18" s="88" t="s">
        <v>52</v>
      </c>
      <c r="F18" s="89" t="s">
        <v>77</v>
      </c>
      <c r="G18" s="98" t="s">
        <v>499</v>
      </c>
      <c r="H18" s="89" t="s">
        <v>28</v>
      </c>
      <c r="I18" s="91" t="s">
        <v>489</v>
      </c>
      <c r="J18" s="763"/>
      <c r="K18" s="763"/>
      <c r="L18" s="764"/>
      <c r="M18" s="92" t="s">
        <v>500</v>
      </c>
      <c r="N18" s="771"/>
    </row>
    <row r="19" spans="1:14" ht="63.75">
      <c r="A19" s="93"/>
      <c r="B19" s="759"/>
      <c r="C19" s="761"/>
      <c r="D19" s="89" t="s">
        <v>40</v>
      </c>
      <c r="E19" s="88" t="s">
        <v>52</v>
      </c>
      <c r="F19" s="89" t="s">
        <v>79</v>
      </c>
      <c r="G19" s="98" t="s">
        <v>501</v>
      </c>
      <c r="H19" s="89" t="s">
        <v>28</v>
      </c>
      <c r="I19" s="91" t="s">
        <v>482</v>
      </c>
      <c r="J19" s="763"/>
      <c r="K19" s="763"/>
      <c r="L19" s="764"/>
      <c r="M19" s="92" t="s">
        <v>502</v>
      </c>
      <c r="N19" s="771"/>
    </row>
    <row r="20" spans="1:14" ht="63.75">
      <c r="A20" s="93"/>
      <c r="B20" s="759"/>
      <c r="C20" s="761"/>
      <c r="D20" s="89" t="s">
        <v>40</v>
      </c>
      <c r="E20" s="88" t="s">
        <v>52</v>
      </c>
      <c r="F20" s="89" t="s">
        <v>81</v>
      </c>
      <c r="G20" s="98" t="s">
        <v>503</v>
      </c>
      <c r="H20" s="89" t="s">
        <v>28</v>
      </c>
      <c r="I20" s="91" t="s">
        <v>482</v>
      </c>
      <c r="J20" s="763"/>
      <c r="K20" s="763"/>
      <c r="L20" s="764"/>
      <c r="M20" s="92" t="s">
        <v>504</v>
      </c>
      <c r="N20" s="771"/>
    </row>
    <row r="21" spans="1:14" ht="63.75">
      <c r="A21" s="93"/>
      <c r="B21" s="759"/>
      <c r="C21" s="761"/>
      <c r="D21" s="89" t="s">
        <v>40</v>
      </c>
      <c r="E21" s="88" t="s">
        <v>52</v>
      </c>
      <c r="F21" s="89" t="s">
        <v>83</v>
      </c>
      <c r="G21" s="98" t="s">
        <v>505</v>
      </c>
      <c r="H21" s="89" t="s">
        <v>28</v>
      </c>
      <c r="I21" s="91" t="s">
        <v>472</v>
      </c>
      <c r="J21" s="763"/>
      <c r="K21" s="763"/>
      <c r="L21" s="764"/>
      <c r="M21" s="92" t="s">
        <v>506</v>
      </c>
      <c r="N21" s="771"/>
    </row>
    <row r="22" spans="1:14" ht="51">
      <c r="A22" s="93"/>
      <c r="B22" s="759"/>
      <c r="C22" s="761"/>
      <c r="D22" s="89" t="s">
        <v>40</v>
      </c>
      <c r="E22" s="88" t="s">
        <v>52</v>
      </c>
      <c r="F22" s="89" t="s">
        <v>86</v>
      </c>
      <c r="G22" s="98" t="s">
        <v>507</v>
      </c>
      <c r="H22" s="89" t="s">
        <v>88</v>
      </c>
      <c r="I22" s="91" t="s">
        <v>508</v>
      </c>
      <c r="J22" s="763"/>
      <c r="K22" s="763"/>
      <c r="L22" s="764"/>
      <c r="M22" s="92" t="s">
        <v>509</v>
      </c>
      <c r="N22" s="771"/>
    </row>
    <row r="23" spans="1:14" ht="76.5">
      <c r="A23" s="93"/>
      <c r="B23" s="759"/>
      <c r="C23" s="761"/>
      <c r="D23" s="89" t="s">
        <v>40</v>
      </c>
      <c r="E23" s="88" t="s">
        <v>52</v>
      </c>
      <c r="F23" s="89" t="s">
        <v>91</v>
      </c>
      <c r="G23" s="89" t="s">
        <v>510</v>
      </c>
      <c r="H23" s="89" t="s">
        <v>93</v>
      </c>
      <c r="I23" s="91" t="s">
        <v>511</v>
      </c>
      <c r="J23" s="763"/>
      <c r="K23" s="763"/>
      <c r="L23" s="764"/>
      <c r="M23" s="92" t="s">
        <v>512</v>
      </c>
      <c r="N23" s="772"/>
    </row>
    <row r="24" spans="1:14" ht="63.75">
      <c r="A24" s="93"/>
      <c r="B24" s="759"/>
      <c r="C24" s="761"/>
      <c r="D24" s="89" t="s">
        <v>52</v>
      </c>
      <c r="E24" s="88" t="s">
        <v>40</v>
      </c>
      <c r="F24" s="89" t="s">
        <v>96</v>
      </c>
      <c r="G24" s="89" t="s">
        <v>513</v>
      </c>
      <c r="H24" s="89" t="s">
        <v>98</v>
      </c>
      <c r="I24" s="91" t="s">
        <v>514</v>
      </c>
      <c r="J24" s="765" t="s">
        <v>515</v>
      </c>
      <c r="K24" s="765" t="s">
        <v>516</v>
      </c>
      <c r="L24" s="766" t="s">
        <v>517</v>
      </c>
      <c r="M24" s="92" t="s">
        <v>518</v>
      </c>
      <c r="N24" s="767" t="s">
        <v>52</v>
      </c>
    </row>
    <row r="25" spans="1:14" ht="63.75">
      <c r="A25" s="93"/>
      <c r="B25" s="759"/>
      <c r="C25" s="761"/>
      <c r="D25" s="99" t="s">
        <v>40</v>
      </c>
      <c r="E25" s="100" t="s">
        <v>52</v>
      </c>
      <c r="F25" s="101" t="s">
        <v>100</v>
      </c>
      <c r="G25" s="101" t="s">
        <v>519</v>
      </c>
      <c r="H25" s="101" t="s">
        <v>98</v>
      </c>
      <c r="I25" s="91" t="s">
        <v>514</v>
      </c>
      <c r="J25" s="765"/>
      <c r="K25" s="765"/>
      <c r="L25" s="766"/>
      <c r="M25" s="92" t="s">
        <v>490</v>
      </c>
      <c r="N25" s="768"/>
    </row>
    <row r="26" spans="1:14" ht="76.5">
      <c r="A26" s="93"/>
      <c r="B26" s="759"/>
      <c r="C26" s="761"/>
      <c r="D26" s="100">
        <v>1</v>
      </c>
      <c r="E26" s="88" t="s">
        <v>40</v>
      </c>
      <c r="F26" s="89" t="s">
        <v>104</v>
      </c>
      <c r="G26" s="89" t="s">
        <v>520</v>
      </c>
      <c r="H26" s="89" t="s">
        <v>106</v>
      </c>
      <c r="I26" s="91" t="s">
        <v>521</v>
      </c>
      <c r="J26" s="765" t="s">
        <v>522</v>
      </c>
      <c r="K26" s="765" t="s">
        <v>523</v>
      </c>
      <c r="L26" s="766" t="s">
        <v>524</v>
      </c>
      <c r="M26" s="92" t="s">
        <v>525</v>
      </c>
      <c r="N26" s="767" t="s">
        <v>52</v>
      </c>
    </row>
    <row r="27" spans="1:14" ht="76.5">
      <c r="A27" s="93"/>
      <c r="B27" s="759"/>
      <c r="C27" s="761"/>
      <c r="D27" s="102">
        <v>0</v>
      </c>
      <c r="E27" s="88" t="s">
        <v>52</v>
      </c>
      <c r="F27" s="89" t="s">
        <v>112</v>
      </c>
      <c r="G27" s="89" t="s">
        <v>526</v>
      </c>
      <c r="H27" s="89" t="s">
        <v>106</v>
      </c>
      <c r="I27" s="91" t="s">
        <v>527</v>
      </c>
      <c r="J27" s="765"/>
      <c r="K27" s="765"/>
      <c r="L27" s="766"/>
      <c r="M27" s="92" t="s">
        <v>528</v>
      </c>
      <c r="N27" s="769"/>
    </row>
    <row r="28" spans="1:14" ht="76.5">
      <c r="A28" s="93"/>
      <c r="B28" s="759"/>
      <c r="C28" s="761"/>
      <c r="D28" s="102">
        <v>0</v>
      </c>
      <c r="E28" s="88" t="s">
        <v>52</v>
      </c>
      <c r="F28" s="89" t="s">
        <v>109</v>
      </c>
      <c r="G28" s="89" t="s">
        <v>529</v>
      </c>
      <c r="H28" s="89" t="s">
        <v>106</v>
      </c>
      <c r="I28" s="91" t="s">
        <v>521</v>
      </c>
      <c r="J28" s="765"/>
      <c r="K28" s="765"/>
      <c r="L28" s="766"/>
      <c r="M28" s="92" t="s">
        <v>530</v>
      </c>
      <c r="N28" s="769"/>
    </row>
    <row r="29" spans="1:14" ht="63.75">
      <c r="A29" s="93"/>
      <c r="B29" s="759"/>
      <c r="C29" s="761"/>
      <c r="D29" s="102">
        <v>0</v>
      </c>
      <c r="E29" s="88" t="s">
        <v>52</v>
      </c>
      <c r="F29" s="89" t="s">
        <v>116</v>
      </c>
      <c r="G29" s="89" t="s">
        <v>531</v>
      </c>
      <c r="H29" s="89" t="s">
        <v>118</v>
      </c>
      <c r="I29" s="91" t="s">
        <v>532</v>
      </c>
      <c r="J29" s="765"/>
      <c r="K29" s="765"/>
      <c r="L29" s="766"/>
      <c r="M29" s="92" t="s">
        <v>533</v>
      </c>
      <c r="N29" s="769"/>
    </row>
    <row r="30" spans="1:14" ht="63.75">
      <c r="A30" s="93"/>
      <c r="B30" s="759"/>
      <c r="C30" s="761"/>
      <c r="D30" s="102">
        <v>0</v>
      </c>
      <c r="E30" s="88" t="s">
        <v>52</v>
      </c>
      <c r="F30" s="89" t="s">
        <v>121</v>
      </c>
      <c r="G30" s="89" t="s">
        <v>534</v>
      </c>
      <c r="H30" s="89" t="s">
        <v>123</v>
      </c>
      <c r="I30" s="91" t="s">
        <v>535</v>
      </c>
      <c r="J30" s="765"/>
      <c r="K30" s="765"/>
      <c r="L30" s="766"/>
      <c r="M30" s="92" t="s">
        <v>536</v>
      </c>
      <c r="N30" s="769"/>
    </row>
    <row r="31" spans="1:14" ht="63.75">
      <c r="A31" s="93"/>
      <c r="B31" s="759"/>
      <c r="C31" s="761"/>
      <c r="D31" s="102">
        <v>0</v>
      </c>
      <c r="E31" s="88" t="s">
        <v>52</v>
      </c>
      <c r="F31" s="89" t="s">
        <v>126</v>
      </c>
      <c r="G31" s="89" t="s">
        <v>537</v>
      </c>
      <c r="H31" s="89" t="s">
        <v>128</v>
      </c>
      <c r="I31" s="91" t="s">
        <v>538</v>
      </c>
      <c r="J31" s="765"/>
      <c r="K31" s="765"/>
      <c r="L31" s="766"/>
      <c r="M31" s="92" t="s">
        <v>539</v>
      </c>
      <c r="N31" s="768"/>
    </row>
    <row r="32" spans="1:14" ht="63.75">
      <c r="A32" s="93"/>
      <c r="B32" s="759"/>
      <c r="C32" s="761"/>
      <c r="D32" s="102">
        <v>0</v>
      </c>
      <c r="E32" s="88" t="s">
        <v>52</v>
      </c>
      <c r="F32" s="89" t="s">
        <v>131</v>
      </c>
      <c r="G32" s="101" t="s">
        <v>540</v>
      </c>
      <c r="H32" s="89" t="s">
        <v>133</v>
      </c>
      <c r="I32" s="91" t="s">
        <v>541</v>
      </c>
      <c r="J32" s="765" t="s">
        <v>515</v>
      </c>
      <c r="K32" s="765" t="s">
        <v>542</v>
      </c>
      <c r="L32" s="766" t="s">
        <v>543</v>
      </c>
      <c r="M32" s="92" t="s">
        <v>544</v>
      </c>
      <c r="N32" s="767" t="s">
        <v>52</v>
      </c>
    </row>
    <row r="33" spans="1:14" ht="63.75">
      <c r="A33" s="93"/>
      <c r="B33" s="759"/>
      <c r="C33" s="761"/>
      <c r="D33" s="102">
        <v>0</v>
      </c>
      <c r="E33" s="88" t="s">
        <v>52</v>
      </c>
      <c r="F33" s="89" t="s">
        <v>136</v>
      </c>
      <c r="G33" s="89" t="s">
        <v>545</v>
      </c>
      <c r="H33" s="89" t="s">
        <v>138</v>
      </c>
      <c r="I33" s="91" t="s">
        <v>546</v>
      </c>
      <c r="J33" s="765"/>
      <c r="K33" s="765"/>
      <c r="L33" s="766"/>
      <c r="M33" s="92" t="s">
        <v>547</v>
      </c>
      <c r="N33" s="768"/>
    </row>
    <row r="34" spans="1:14" ht="63.75">
      <c r="A34" s="93"/>
      <c r="B34" s="759"/>
      <c r="C34" s="761"/>
      <c r="D34" s="102">
        <v>1</v>
      </c>
      <c r="E34" s="88" t="s">
        <v>40</v>
      </c>
      <c r="F34" s="89" t="s">
        <v>141</v>
      </c>
      <c r="G34" s="89" t="s">
        <v>548</v>
      </c>
      <c r="H34" s="89" t="s">
        <v>143</v>
      </c>
      <c r="I34" s="91" t="s">
        <v>549</v>
      </c>
      <c r="J34" s="765" t="s">
        <v>550</v>
      </c>
      <c r="K34" s="765" t="s">
        <v>551</v>
      </c>
      <c r="L34" s="766" t="s">
        <v>552</v>
      </c>
      <c r="M34" s="92" t="s">
        <v>512</v>
      </c>
      <c r="N34" s="767" t="s">
        <v>441</v>
      </c>
    </row>
    <row r="35" spans="1:14" ht="63.75">
      <c r="A35" s="93"/>
      <c r="B35" s="759"/>
      <c r="C35" s="761"/>
      <c r="D35" s="102">
        <v>0</v>
      </c>
      <c r="E35" s="88" t="s">
        <v>52</v>
      </c>
      <c r="F35" s="89" t="s">
        <v>146</v>
      </c>
      <c r="G35" s="103" t="s">
        <v>553</v>
      </c>
      <c r="H35" s="89" t="s">
        <v>148</v>
      </c>
      <c r="I35" s="91" t="s">
        <v>554</v>
      </c>
      <c r="J35" s="765"/>
      <c r="K35" s="765"/>
      <c r="L35" s="766"/>
      <c r="M35" s="92" t="s">
        <v>555</v>
      </c>
      <c r="N35" s="769"/>
    </row>
    <row r="36" spans="1:14" ht="63.75">
      <c r="A36" s="93"/>
      <c r="B36" s="759"/>
      <c r="C36" s="761"/>
      <c r="D36" s="104">
        <v>0</v>
      </c>
      <c r="E36" s="105" t="s">
        <v>52</v>
      </c>
      <c r="F36" s="103" t="s">
        <v>151</v>
      </c>
      <c r="G36" s="89" t="s">
        <v>556</v>
      </c>
      <c r="H36" s="103" t="s">
        <v>153</v>
      </c>
      <c r="I36" s="91" t="s">
        <v>557</v>
      </c>
      <c r="J36" s="765"/>
      <c r="K36" s="765"/>
      <c r="L36" s="766"/>
      <c r="M36" s="92" t="s">
        <v>558</v>
      </c>
      <c r="N36" s="769"/>
    </row>
    <row r="37" spans="1:14" ht="51">
      <c r="A37" s="93"/>
      <c r="B37" s="759"/>
      <c r="C37" s="761"/>
      <c r="D37" s="102">
        <v>0</v>
      </c>
      <c r="E37" s="88" t="s">
        <v>52</v>
      </c>
      <c r="F37" s="89" t="s">
        <v>156</v>
      </c>
      <c r="G37" s="89" t="s">
        <v>559</v>
      </c>
      <c r="H37" s="89" t="s">
        <v>158</v>
      </c>
      <c r="I37" s="91" t="s">
        <v>560</v>
      </c>
      <c r="J37" s="765"/>
      <c r="K37" s="765"/>
      <c r="L37" s="766"/>
      <c r="M37" s="92" t="s">
        <v>561</v>
      </c>
      <c r="N37" s="768"/>
    </row>
    <row r="38" spans="1:14" ht="89.25">
      <c r="A38" s="93"/>
      <c r="B38" s="759"/>
      <c r="C38" s="761"/>
      <c r="D38" s="102">
        <v>1</v>
      </c>
      <c r="E38" s="88" t="s">
        <v>40</v>
      </c>
      <c r="F38" s="89" t="s">
        <v>161</v>
      </c>
      <c r="G38" s="89" t="s">
        <v>562</v>
      </c>
      <c r="H38" s="89" t="s">
        <v>163</v>
      </c>
      <c r="I38" s="91" t="s">
        <v>563</v>
      </c>
      <c r="J38" s="765" t="s">
        <v>564</v>
      </c>
      <c r="K38" s="765" t="s">
        <v>565</v>
      </c>
      <c r="L38" s="766" t="s">
        <v>566</v>
      </c>
      <c r="M38" s="92" t="s">
        <v>567</v>
      </c>
      <c r="N38" s="767" t="s">
        <v>441</v>
      </c>
    </row>
    <row r="39" spans="1:14" ht="76.5">
      <c r="A39" s="93"/>
      <c r="B39" s="759"/>
      <c r="C39" s="761"/>
      <c r="D39" s="102">
        <v>0</v>
      </c>
      <c r="E39" s="88" t="s">
        <v>52</v>
      </c>
      <c r="F39" s="89" t="s">
        <v>166</v>
      </c>
      <c r="G39" s="89" t="s">
        <v>568</v>
      </c>
      <c r="H39" s="89" t="s">
        <v>168</v>
      </c>
      <c r="I39" s="91" t="s">
        <v>569</v>
      </c>
      <c r="J39" s="765"/>
      <c r="K39" s="765"/>
      <c r="L39" s="766"/>
      <c r="M39" s="92" t="s">
        <v>570</v>
      </c>
      <c r="N39" s="769"/>
    </row>
    <row r="40" spans="1:14" ht="63.75">
      <c r="A40" s="93"/>
      <c r="B40" s="759"/>
      <c r="C40" s="761"/>
      <c r="D40" s="102">
        <v>0</v>
      </c>
      <c r="E40" s="88" t="s">
        <v>52</v>
      </c>
      <c r="F40" s="89" t="s">
        <v>171</v>
      </c>
      <c r="G40" s="89" t="s">
        <v>571</v>
      </c>
      <c r="H40" s="89" t="s">
        <v>173</v>
      </c>
      <c r="I40" s="91" t="s">
        <v>572</v>
      </c>
      <c r="J40" s="765"/>
      <c r="K40" s="765"/>
      <c r="L40" s="766"/>
      <c r="M40" s="92" t="s">
        <v>573</v>
      </c>
      <c r="N40" s="768"/>
    </row>
    <row r="41" spans="1:14" ht="76.5">
      <c r="A41" s="93"/>
      <c r="B41" s="759"/>
      <c r="C41" s="761"/>
      <c r="D41" s="102">
        <v>1</v>
      </c>
      <c r="E41" s="88" t="s">
        <v>40</v>
      </c>
      <c r="F41" s="89" t="s">
        <v>176</v>
      </c>
      <c r="G41" s="89" t="s">
        <v>574</v>
      </c>
      <c r="H41" s="89" t="s">
        <v>178</v>
      </c>
      <c r="I41" s="91" t="s">
        <v>575</v>
      </c>
      <c r="J41" s="765" t="s">
        <v>550</v>
      </c>
      <c r="K41" s="765" t="s">
        <v>576</v>
      </c>
      <c r="L41" s="766" t="s">
        <v>552</v>
      </c>
      <c r="M41" s="92" t="s">
        <v>577</v>
      </c>
      <c r="N41" s="767" t="s">
        <v>441</v>
      </c>
    </row>
    <row r="42" spans="1:14" ht="76.5">
      <c r="A42" s="93"/>
      <c r="B42" s="759"/>
      <c r="C42" s="761"/>
      <c r="D42" s="102">
        <v>0</v>
      </c>
      <c r="E42" s="88" t="s">
        <v>52</v>
      </c>
      <c r="F42" s="89" t="s">
        <v>181</v>
      </c>
      <c r="G42" s="89" t="s">
        <v>578</v>
      </c>
      <c r="H42" s="89" t="s">
        <v>178</v>
      </c>
      <c r="I42" s="91" t="s">
        <v>575</v>
      </c>
      <c r="J42" s="765"/>
      <c r="K42" s="765"/>
      <c r="L42" s="766"/>
      <c r="M42" s="92" t="s">
        <v>473</v>
      </c>
      <c r="N42" s="769"/>
    </row>
    <row r="43" spans="1:14" ht="63.75">
      <c r="A43" s="93"/>
      <c r="B43" s="759"/>
      <c r="C43" s="761"/>
      <c r="D43" s="106">
        <v>0</v>
      </c>
      <c r="E43" s="88" t="s">
        <v>52</v>
      </c>
      <c r="F43" s="89" t="s">
        <v>184</v>
      </c>
      <c r="G43" s="89" t="s">
        <v>579</v>
      </c>
      <c r="H43" s="89" t="s">
        <v>186</v>
      </c>
      <c r="I43" s="91" t="s">
        <v>580</v>
      </c>
      <c r="J43" s="765"/>
      <c r="K43" s="765"/>
      <c r="L43" s="766"/>
      <c r="M43" s="92" t="s">
        <v>581</v>
      </c>
      <c r="N43" s="769"/>
    </row>
    <row r="44" spans="1:14" ht="63.75">
      <c r="A44" s="93"/>
      <c r="B44" s="759"/>
      <c r="C44" s="761"/>
      <c r="D44" s="102">
        <v>0</v>
      </c>
      <c r="E44" s="88" t="s">
        <v>52</v>
      </c>
      <c r="F44" s="89" t="s">
        <v>189</v>
      </c>
      <c r="G44" s="89" t="s">
        <v>582</v>
      </c>
      <c r="H44" s="89" t="s">
        <v>191</v>
      </c>
      <c r="I44" s="91" t="s">
        <v>583</v>
      </c>
      <c r="J44" s="765"/>
      <c r="K44" s="765"/>
      <c r="L44" s="766"/>
      <c r="M44" s="92" t="s">
        <v>480</v>
      </c>
      <c r="N44" s="769"/>
    </row>
    <row r="45" spans="1:14" ht="63.75">
      <c r="A45" s="93"/>
      <c r="B45" s="759"/>
      <c r="C45" s="761"/>
      <c r="D45" s="100">
        <v>0</v>
      </c>
      <c r="E45" s="88" t="s">
        <v>52</v>
      </c>
      <c r="F45" s="89" t="s">
        <v>194</v>
      </c>
      <c r="G45" s="89" t="s">
        <v>584</v>
      </c>
      <c r="H45" s="89" t="s">
        <v>196</v>
      </c>
      <c r="I45" s="91" t="s">
        <v>585</v>
      </c>
      <c r="J45" s="765"/>
      <c r="K45" s="765"/>
      <c r="L45" s="766"/>
      <c r="M45" s="92" t="s">
        <v>586</v>
      </c>
      <c r="N45" s="768"/>
    </row>
    <row r="46" spans="1:14" ht="76.5">
      <c r="A46" s="93"/>
      <c r="B46" s="759"/>
      <c r="C46" s="761"/>
      <c r="D46" s="100">
        <v>0</v>
      </c>
      <c r="E46" s="88" t="s">
        <v>52</v>
      </c>
      <c r="F46" s="89" t="s">
        <v>199</v>
      </c>
      <c r="G46" s="89" t="s">
        <v>587</v>
      </c>
      <c r="H46" s="89" t="s">
        <v>201</v>
      </c>
      <c r="I46" s="91" t="s">
        <v>588</v>
      </c>
      <c r="J46" s="773" t="s">
        <v>589</v>
      </c>
      <c r="K46" s="765" t="s">
        <v>590</v>
      </c>
      <c r="L46" s="766" t="s">
        <v>591</v>
      </c>
      <c r="M46" s="92" t="s">
        <v>592</v>
      </c>
      <c r="N46" s="767" t="s">
        <v>441</v>
      </c>
    </row>
    <row r="47" spans="1:14" ht="63.75">
      <c r="A47" s="93"/>
      <c r="B47" s="759"/>
      <c r="C47" s="761"/>
      <c r="D47" s="100">
        <v>0</v>
      </c>
      <c r="E47" s="88" t="s">
        <v>52</v>
      </c>
      <c r="F47" s="89" t="s">
        <v>204</v>
      </c>
      <c r="G47" s="89" t="s">
        <v>593</v>
      </c>
      <c r="H47" s="89" t="s">
        <v>206</v>
      </c>
      <c r="I47" s="91" t="s">
        <v>594</v>
      </c>
      <c r="J47" s="773"/>
      <c r="K47" s="765"/>
      <c r="L47" s="766"/>
      <c r="M47" s="92" t="s">
        <v>567</v>
      </c>
      <c r="N47" s="769"/>
    </row>
    <row r="48" spans="1:14" ht="51">
      <c r="A48" s="93"/>
      <c r="B48" s="759"/>
      <c r="C48" s="761"/>
      <c r="D48" s="100">
        <v>0</v>
      </c>
      <c r="E48" s="88" t="s">
        <v>52</v>
      </c>
      <c r="F48" s="89" t="s">
        <v>209</v>
      </c>
      <c r="G48" s="89" t="s">
        <v>595</v>
      </c>
      <c r="H48" s="89" t="s">
        <v>211</v>
      </c>
      <c r="I48" s="91" t="s">
        <v>596</v>
      </c>
      <c r="J48" s="773"/>
      <c r="K48" s="765"/>
      <c r="L48" s="766"/>
      <c r="M48" s="92" t="s">
        <v>597</v>
      </c>
      <c r="N48" s="768"/>
    </row>
    <row r="49" spans="1:14" ht="63.75">
      <c r="A49" s="93"/>
      <c r="B49" s="759"/>
      <c r="C49" s="761"/>
      <c r="D49" s="100">
        <v>0</v>
      </c>
      <c r="E49" s="88" t="s">
        <v>52</v>
      </c>
      <c r="F49" s="89" t="s">
        <v>214</v>
      </c>
      <c r="G49" s="101" t="s">
        <v>598</v>
      </c>
      <c r="H49" s="89" t="s">
        <v>216</v>
      </c>
      <c r="I49" s="91" t="s">
        <v>599</v>
      </c>
      <c r="J49" s="773" t="s">
        <v>600</v>
      </c>
      <c r="K49" s="765" t="s">
        <v>601</v>
      </c>
      <c r="L49" s="766" t="s">
        <v>602</v>
      </c>
      <c r="M49" s="92" t="s">
        <v>603</v>
      </c>
      <c r="N49" s="767" t="s">
        <v>441</v>
      </c>
    </row>
    <row r="50" spans="1:14" ht="63.75">
      <c r="A50" s="93"/>
      <c r="B50" s="759"/>
      <c r="C50" s="761"/>
      <c r="D50" s="100">
        <v>0</v>
      </c>
      <c r="E50" s="88" t="s">
        <v>52</v>
      </c>
      <c r="F50" s="89" t="s">
        <v>219</v>
      </c>
      <c r="G50" s="89" t="s">
        <v>604</v>
      </c>
      <c r="H50" s="89" t="s">
        <v>221</v>
      </c>
      <c r="I50" s="91" t="s">
        <v>605</v>
      </c>
      <c r="J50" s="773"/>
      <c r="K50" s="765"/>
      <c r="L50" s="766"/>
      <c r="M50" s="92" t="s">
        <v>606</v>
      </c>
      <c r="N50" s="769"/>
    </row>
    <row r="51" spans="1:14" ht="63.75">
      <c r="A51" s="107"/>
      <c r="B51" s="759"/>
      <c r="C51" s="762"/>
      <c r="D51" s="100">
        <v>0</v>
      </c>
      <c r="E51" s="88" t="s">
        <v>52</v>
      </c>
      <c r="F51" s="89" t="s">
        <v>224</v>
      </c>
      <c r="G51" s="89" t="s">
        <v>607</v>
      </c>
      <c r="H51" s="89" t="s">
        <v>226</v>
      </c>
      <c r="I51" s="91" t="s">
        <v>608</v>
      </c>
      <c r="J51" s="773"/>
      <c r="K51" s="765"/>
      <c r="L51" s="766"/>
      <c r="M51" s="92" t="s">
        <v>609</v>
      </c>
      <c r="N51" s="768"/>
    </row>
    <row r="52" spans="1:14" ht="63.75">
      <c r="A52" s="777" t="s">
        <v>610</v>
      </c>
      <c r="B52" s="778" t="s">
        <v>611</v>
      </c>
      <c r="C52" s="779" t="s">
        <v>612</v>
      </c>
      <c r="D52" s="108">
        <v>1</v>
      </c>
      <c r="E52" s="109" t="s">
        <v>40</v>
      </c>
      <c r="F52" s="110" t="s">
        <v>230</v>
      </c>
      <c r="G52" s="110" t="s">
        <v>27</v>
      </c>
      <c r="H52" s="110" t="s">
        <v>232</v>
      </c>
      <c r="I52" s="91" t="s">
        <v>613</v>
      </c>
      <c r="J52" s="765" t="s">
        <v>614</v>
      </c>
      <c r="K52" s="765" t="s">
        <v>615</v>
      </c>
      <c r="L52" s="766" t="s">
        <v>616</v>
      </c>
      <c r="M52" s="92" t="s">
        <v>617</v>
      </c>
      <c r="N52" s="767" t="s">
        <v>52</v>
      </c>
    </row>
    <row r="53" spans="1:14" ht="63.75">
      <c r="A53" s="777"/>
      <c r="B53" s="778"/>
      <c r="C53" s="779"/>
      <c r="D53" s="108">
        <v>0</v>
      </c>
      <c r="E53" s="109" t="s">
        <v>52</v>
      </c>
      <c r="F53" s="110" t="s">
        <v>235</v>
      </c>
      <c r="G53" s="110" t="s">
        <v>618</v>
      </c>
      <c r="H53" s="110" t="s">
        <v>232</v>
      </c>
      <c r="I53" s="91" t="s">
        <v>613</v>
      </c>
      <c r="J53" s="765"/>
      <c r="K53" s="765"/>
      <c r="L53" s="766"/>
      <c r="M53" s="92" t="s">
        <v>619</v>
      </c>
      <c r="N53" s="769"/>
    </row>
    <row r="54" spans="1:14" ht="76.5">
      <c r="A54" s="777"/>
      <c r="B54" s="778"/>
      <c r="C54" s="779"/>
      <c r="D54" s="108">
        <v>0</v>
      </c>
      <c r="E54" s="109" t="s">
        <v>52</v>
      </c>
      <c r="F54" s="110" t="s">
        <v>238</v>
      </c>
      <c r="G54" s="110" t="s">
        <v>620</v>
      </c>
      <c r="H54" s="110" t="s">
        <v>232</v>
      </c>
      <c r="I54" s="91" t="s">
        <v>621</v>
      </c>
      <c r="J54" s="765"/>
      <c r="K54" s="765"/>
      <c r="L54" s="766"/>
      <c r="M54" s="92" t="s">
        <v>622</v>
      </c>
      <c r="N54" s="769"/>
    </row>
    <row r="55" spans="1:14" ht="63.75">
      <c r="A55" s="777"/>
      <c r="B55" s="778"/>
      <c r="C55" s="779"/>
      <c r="D55" s="111">
        <v>0</v>
      </c>
      <c r="E55" s="112" t="s">
        <v>52</v>
      </c>
      <c r="F55" s="113" t="s">
        <v>242</v>
      </c>
      <c r="G55" s="110" t="s">
        <v>623</v>
      </c>
      <c r="H55" s="110" t="s">
        <v>232</v>
      </c>
      <c r="I55" s="91" t="s">
        <v>624</v>
      </c>
      <c r="J55" s="765"/>
      <c r="K55" s="765"/>
      <c r="L55" s="766"/>
      <c r="M55" s="92" t="s">
        <v>625</v>
      </c>
      <c r="N55" s="769"/>
    </row>
    <row r="56" spans="1:14" ht="63.75">
      <c r="A56" s="777"/>
      <c r="B56" s="778"/>
      <c r="C56" s="779"/>
      <c r="D56" s="108">
        <v>0</v>
      </c>
      <c r="E56" s="109" t="s">
        <v>52</v>
      </c>
      <c r="F56" s="110" t="s">
        <v>246</v>
      </c>
      <c r="G56" s="110" t="s">
        <v>626</v>
      </c>
      <c r="H56" s="110" t="s">
        <v>232</v>
      </c>
      <c r="I56" s="91" t="s">
        <v>627</v>
      </c>
      <c r="J56" s="765"/>
      <c r="K56" s="765"/>
      <c r="L56" s="766"/>
      <c r="M56" s="92" t="s">
        <v>628</v>
      </c>
      <c r="N56" s="769"/>
    </row>
    <row r="57" spans="1:14" ht="63.75">
      <c r="A57" s="777"/>
      <c r="B57" s="778"/>
      <c r="C57" s="779"/>
      <c r="D57" s="114">
        <v>0</v>
      </c>
      <c r="E57" s="109" t="s">
        <v>52</v>
      </c>
      <c r="F57" s="110" t="s">
        <v>249</v>
      </c>
      <c r="G57" s="110" t="s">
        <v>629</v>
      </c>
      <c r="H57" s="110" t="s">
        <v>232</v>
      </c>
      <c r="I57" s="91" t="s">
        <v>630</v>
      </c>
      <c r="J57" s="765"/>
      <c r="K57" s="765"/>
      <c r="L57" s="766"/>
      <c r="M57" s="92" t="s">
        <v>631</v>
      </c>
      <c r="N57" s="769"/>
    </row>
    <row r="58" spans="1:14" ht="76.5">
      <c r="A58" s="777"/>
      <c r="B58" s="778"/>
      <c r="C58" s="779"/>
      <c r="D58" s="114">
        <v>0</v>
      </c>
      <c r="E58" s="109" t="s">
        <v>52</v>
      </c>
      <c r="F58" s="110" t="s">
        <v>252</v>
      </c>
      <c r="G58" s="113" t="s">
        <v>632</v>
      </c>
      <c r="H58" s="110" t="s">
        <v>232</v>
      </c>
      <c r="I58" s="91" t="s">
        <v>621</v>
      </c>
      <c r="J58" s="765"/>
      <c r="K58" s="765"/>
      <c r="L58" s="766"/>
      <c r="M58" s="92" t="s">
        <v>633</v>
      </c>
      <c r="N58" s="769"/>
    </row>
    <row r="59" spans="1:14" ht="63.75">
      <c r="A59" s="777"/>
      <c r="B59" s="778"/>
      <c r="C59" s="779"/>
      <c r="D59" s="114">
        <v>0</v>
      </c>
      <c r="E59" s="109" t="s">
        <v>52</v>
      </c>
      <c r="F59" s="110" t="s">
        <v>255</v>
      </c>
      <c r="G59" s="110" t="s">
        <v>634</v>
      </c>
      <c r="H59" s="110" t="s">
        <v>232</v>
      </c>
      <c r="I59" s="91" t="s">
        <v>613</v>
      </c>
      <c r="J59" s="765"/>
      <c r="K59" s="765"/>
      <c r="L59" s="766"/>
      <c r="M59" s="92" t="s">
        <v>635</v>
      </c>
      <c r="N59" s="769"/>
    </row>
    <row r="60" spans="1:14" ht="51">
      <c r="A60" s="777"/>
      <c r="B60" s="778"/>
      <c r="C60" s="779"/>
      <c r="D60" s="108">
        <v>0</v>
      </c>
      <c r="E60" s="109" t="s">
        <v>52</v>
      </c>
      <c r="F60" s="110" t="s">
        <v>258</v>
      </c>
      <c r="G60" s="110" t="s">
        <v>636</v>
      </c>
      <c r="H60" s="110" t="s">
        <v>260</v>
      </c>
      <c r="I60" s="91" t="s">
        <v>637</v>
      </c>
      <c r="J60" s="765"/>
      <c r="K60" s="765"/>
      <c r="L60" s="766"/>
      <c r="M60" s="92" t="s">
        <v>638</v>
      </c>
      <c r="N60" s="769"/>
    </row>
    <row r="61" spans="1:14" ht="76.5">
      <c r="A61" s="777"/>
      <c r="B61" s="778"/>
      <c r="C61" s="779"/>
      <c r="D61" s="108">
        <v>0</v>
      </c>
      <c r="E61" s="109" t="s">
        <v>52</v>
      </c>
      <c r="F61" s="110" t="s">
        <v>263</v>
      </c>
      <c r="G61" s="110" t="s">
        <v>639</v>
      </c>
      <c r="H61" s="110" t="s">
        <v>265</v>
      </c>
      <c r="I61" s="91" t="s">
        <v>640</v>
      </c>
      <c r="J61" s="765"/>
      <c r="K61" s="765"/>
      <c r="L61" s="766"/>
      <c r="M61" s="92" t="s">
        <v>641</v>
      </c>
      <c r="N61" s="768"/>
    </row>
    <row r="62" spans="1:14" ht="63.75">
      <c r="A62" s="777"/>
      <c r="B62" s="778"/>
      <c r="C62" s="779"/>
      <c r="D62" s="109">
        <v>0</v>
      </c>
      <c r="E62" s="109" t="s">
        <v>52</v>
      </c>
      <c r="F62" s="110" t="s">
        <v>268</v>
      </c>
      <c r="G62" s="110" t="s">
        <v>642</v>
      </c>
      <c r="H62" s="110" t="s">
        <v>270</v>
      </c>
      <c r="I62" s="91" t="s">
        <v>643</v>
      </c>
      <c r="J62" s="115" t="s">
        <v>644</v>
      </c>
      <c r="K62" s="115" t="s">
        <v>645</v>
      </c>
      <c r="L62" s="116" t="s">
        <v>646</v>
      </c>
      <c r="M62" s="92" t="s">
        <v>570</v>
      </c>
      <c r="N62" s="117" t="s">
        <v>441</v>
      </c>
    </row>
    <row r="63" spans="1:14" ht="63.75">
      <c r="A63" s="777"/>
      <c r="B63" s="778"/>
      <c r="C63" s="779"/>
      <c r="D63" s="108">
        <v>1</v>
      </c>
      <c r="E63" s="109" t="s">
        <v>40</v>
      </c>
      <c r="F63" s="110" t="s">
        <v>275</v>
      </c>
      <c r="G63" s="110" t="s">
        <v>37</v>
      </c>
      <c r="H63" s="110" t="s">
        <v>277</v>
      </c>
      <c r="I63" s="91" t="s">
        <v>647</v>
      </c>
      <c r="J63" s="765" t="s">
        <v>648</v>
      </c>
      <c r="K63" s="765" t="s">
        <v>649</v>
      </c>
      <c r="L63" s="766" t="s">
        <v>650</v>
      </c>
      <c r="M63" s="92" t="s">
        <v>651</v>
      </c>
      <c r="N63" s="767" t="s">
        <v>52</v>
      </c>
    </row>
    <row r="64" spans="1:14" ht="63.75">
      <c r="A64" s="777"/>
      <c r="B64" s="778"/>
      <c r="C64" s="779"/>
      <c r="D64" s="108">
        <v>0</v>
      </c>
      <c r="E64" s="109" t="s">
        <v>52</v>
      </c>
      <c r="F64" s="110" t="s">
        <v>280</v>
      </c>
      <c r="G64" s="110" t="s">
        <v>652</v>
      </c>
      <c r="H64" s="110" t="s">
        <v>277</v>
      </c>
      <c r="I64" s="91" t="s">
        <v>653</v>
      </c>
      <c r="J64" s="765"/>
      <c r="K64" s="765"/>
      <c r="L64" s="766"/>
      <c r="M64" s="92" t="s">
        <v>654</v>
      </c>
      <c r="N64" s="769"/>
    </row>
    <row r="65" spans="1:14" ht="63.75">
      <c r="A65" s="777"/>
      <c r="B65" s="778"/>
      <c r="C65" s="779"/>
      <c r="D65" s="108">
        <v>0</v>
      </c>
      <c r="E65" s="109" t="s">
        <v>52</v>
      </c>
      <c r="F65" s="110" t="s">
        <v>283</v>
      </c>
      <c r="G65" s="110" t="s">
        <v>655</v>
      </c>
      <c r="H65" s="110" t="s">
        <v>277</v>
      </c>
      <c r="I65" s="91" t="s">
        <v>656</v>
      </c>
      <c r="J65" s="765"/>
      <c r="K65" s="765"/>
      <c r="L65" s="766"/>
      <c r="M65" s="92" t="s">
        <v>657</v>
      </c>
      <c r="N65" s="769"/>
    </row>
    <row r="66" spans="1:14" ht="63.75">
      <c r="A66" s="777"/>
      <c r="B66" s="778"/>
      <c r="C66" s="779"/>
      <c r="D66" s="108">
        <v>0</v>
      </c>
      <c r="E66" s="109" t="s">
        <v>52</v>
      </c>
      <c r="F66" s="110" t="s">
        <v>286</v>
      </c>
      <c r="G66" s="110" t="s">
        <v>658</v>
      </c>
      <c r="H66" s="110" t="s">
        <v>288</v>
      </c>
      <c r="I66" s="91" t="s">
        <v>659</v>
      </c>
      <c r="J66" s="765"/>
      <c r="K66" s="765"/>
      <c r="L66" s="766"/>
      <c r="M66" s="92" t="s">
        <v>660</v>
      </c>
      <c r="N66" s="769"/>
    </row>
    <row r="67" spans="1:14" ht="76.5">
      <c r="A67" s="777"/>
      <c r="B67" s="778"/>
      <c r="C67" s="779"/>
      <c r="D67" s="108">
        <v>0</v>
      </c>
      <c r="E67" s="109" t="s">
        <v>52</v>
      </c>
      <c r="F67" s="110" t="s">
        <v>290</v>
      </c>
      <c r="G67" s="110" t="s">
        <v>661</v>
      </c>
      <c r="H67" s="110" t="s">
        <v>292</v>
      </c>
      <c r="I67" s="91" t="s">
        <v>662</v>
      </c>
      <c r="J67" s="765"/>
      <c r="K67" s="765"/>
      <c r="L67" s="766"/>
      <c r="M67" s="92" t="s">
        <v>663</v>
      </c>
      <c r="N67" s="769"/>
    </row>
    <row r="68" spans="1:14" ht="76.5">
      <c r="A68" s="777"/>
      <c r="B68" s="778"/>
      <c r="C68" s="779"/>
      <c r="D68" s="108">
        <v>0</v>
      </c>
      <c r="E68" s="109" t="s">
        <v>52</v>
      </c>
      <c r="F68" s="110" t="s">
        <v>295</v>
      </c>
      <c r="G68" s="110" t="s">
        <v>664</v>
      </c>
      <c r="H68" s="110" t="s">
        <v>297</v>
      </c>
      <c r="I68" s="91" t="s">
        <v>665</v>
      </c>
      <c r="J68" s="765"/>
      <c r="K68" s="765"/>
      <c r="L68" s="766"/>
      <c r="M68" s="92" t="s">
        <v>666</v>
      </c>
      <c r="N68" s="769"/>
    </row>
    <row r="69" spans="1:14" ht="102">
      <c r="A69" s="777"/>
      <c r="B69" s="778"/>
      <c r="C69" s="779"/>
      <c r="D69" s="108">
        <v>0</v>
      </c>
      <c r="E69" s="109" t="s">
        <v>52</v>
      </c>
      <c r="F69" s="110" t="s">
        <v>300</v>
      </c>
      <c r="G69" s="110" t="s">
        <v>667</v>
      </c>
      <c r="H69" s="110" t="s">
        <v>302</v>
      </c>
      <c r="I69" s="91" t="s">
        <v>668</v>
      </c>
      <c r="J69" s="765"/>
      <c r="K69" s="765"/>
      <c r="L69" s="766"/>
      <c r="M69" s="92" t="s">
        <v>669</v>
      </c>
      <c r="N69" s="768"/>
    </row>
    <row r="70" spans="1:14" ht="76.5">
      <c r="A70" s="777"/>
      <c r="B70" s="778"/>
      <c r="C70" s="779"/>
      <c r="D70" s="118" t="s">
        <v>39</v>
      </c>
      <c r="E70" s="118" t="s">
        <v>40</v>
      </c>
      <c r="F70" s="119" t="s">
        <v>305</v>
      </c>
      <c r="G70" s="120" t="s">
        <v>43</v>
      </c>
      <c r="H70" s="119" t="s">
        <v>307</v>
      </c>
      <c r="I70" s="91" t="s">
        <v>670</v>
      </c>
      <c r="J70" s="765" t="s">
        <v>671</v>
      </c>
      <c r="K70" s="765" t="s">
        <v>672</v>
      </c>
      <c r="L70" s="766" t="s">
        <v>673</v>
      </c>
      <c r="M70" s="92" t="s">
        <v>674</v>
      </c>
      <c r="N70" s="767" t="s">
        <v>52</v>
      </c>
    </row>
    <row r="71" spans="1:14" ht="76.5">
      <c r="A71" s="777"/>
      <c r="B71" s="778"/>
      <c r="C71" s="779"/>
      <c r="D71" s="108">
        <v>0</v>
      </c>
      <c r="E71" s="109" t="s">
        <v>52</v>
      </c>
      <c r="F71" s="110" t="s">
        <v>310</v>
      </c>
      <c r="G71" s="110" t="s">
        <v>675</v>
      </c>
      <c r="H71" s="110" t="s">
        <v>307</v>
      </c>
      <c r="I71" s="91" t="s">
        <v>670</v>
      </c>
      <c r="J71" s="765"/>
      <c r="K71" s="765"/>
      <c r="L71" s="766"/>
      <c r="M71" s="92" t="s">
        <v>592</v>
      </c>
      <c r="N71" s="769"/>
    </row>
    <row r="72" spans="1:14" ht="76.5">
      <c r="A72" s="777"/>
      <c r="B72" s="778"/>
      <c r="C72" s="779"/>
      <c r="D72" s="114">
        <v>0</v>
      </c>
      <c r="E72" s="109" t="s">
        <v>52</v>
      </c>
      <c r="F72" s="110" t="s">
        <v>312</v>
      </c>
      <c r="G72" s="110" t="s">
        <v>676</v>
      </c>
      <c r="H72" s="110" t="s">
        <v>307</v>
      </c>
      <c r="I72" s="91" t="s">
        <v>677</v>
      </c>
      <c r="J72" s="765"/>
      <c r="K72" s="765"/>
      <c r="L72" s="766"/>
      <c r="M72" s="92" t="s">
        <v>678</v>
      </c>
      <c r="N72" s="769"/>
    </row>
    <row r="73" spans="1:14" ht="76.5">
      <c r="A73" s="777"/>
      <c r="B73" s="778"/>
      <c r="C73" s="779"/>
      <c r="D73" s="108">
        <v>0</v>
      </c>
      <c r="E73" s="109" t="s">
        <v>52</v>
      </c>
      <c r="F73" s="110" t="s">
        <v>315</v>
      </c>
      <c r="G73" s="110" t="s">
        <v>679</v>
      </c>
      <c r="H73" s="110" t="s">
        <v>307</v>
      </c>
      <c r="I73" s="91" t="s">
        <v>680</v>
      </c>
      <c r="J73" s="765"/>
      <c r="K73" s="765"/>
      <c r="L73" s="766"/>
      <c r="M73" s="92" t="s">
        <v>681</v>
      </c>
      <c r="N73" s="769"/>
    </row>
    <row r="74" spans="1:14" ht="76.5">
      <c r="A74" s="777"/>
      <c r="B74" s="778"/>
      <c r="C74" s="779"/>
      <c r="D74" s="114">
        <v>0</v>
      </c>
      <c r="E74" s="109" t="s">
        <v>52</v>
      </c>
      <c r="F74" s="110" t="s">
        <v>319</v>
      </c>
      <c r="G74" s="110" t="s">
        <v>682</v>
      </c>
      <c r="H74" s="110" t="s">
        <v>307</v>
      </c>
      <c r="I74" s="91" t="s">
        <v>683</v>
      </c>
      <c r="J74" s="765"/>
      <c r="K74" s="765"/>
      <c r="L74" s="766"/>
      <c r="M74" s="92" t="s">
        <v>684</v>
      </c>
      <c r="N74" s="769"/>
    </row>
    <row r="75" spans="1:14" ht="51">
      <c r="A75" s="777"/>
      <c r="B75" s="778"/>
      <c r="C75" s="779"/>
      <c r="D75" s="121">
        <v>0</v>
      </c>
      <c r="E75" s="109" t="s">
        <v>52</v>
      </c>
      <c r="F75" s="110" t="s">
        <v>324</v>
      </c>
      <c r="G75" s="110" t="s">
        <v>685</v>
      </c>
      <c r="H75" s="110" t="s">
        <v>326</v>
      </c>
      <c r="I75" s="91" t="s">
        <v>686</v>
      </c>
      <c r="J75" s="765"/>
      <c r="K75" s="765"/>
      <c r="L75" s="766"/>
      <c r="M75" s="92" t="s">
        <v>687</v>
      </c>
      <c r="N75" s="769"/>
    </row>
    <row r="76" spans="1:14" ht="76.5">
      <c r="A76" s="777"/>
      <c r="B76" s="778"/>
      <c r="C76" s="779"/>
      <c r="D76" s="121">
        <v>0</v>
      </c>
      <c r="E76" s="109" t="s">
        <v>52</v>
      </c>
      <c r="F76" s="110" t="s">
        <v>329</v>
      </c>
      <c r="G76" s="110" t="s">
        <v>688</v>
      </c>
      <c r="H76" s="110" t="s">
        <v>331</v>
      </c>
      <c r="I76" s="91" t="s">
        <v>689</v>
      </c>
      <c r="J76" s="765"/>
      <c r="K76" s="765"/>
      <c r="L76" s="766"/>
      <c r="M76" s="92" t="s">
        <v>690</v>
      </c>
      <c r="N76" s="769"/>
    </row>
    <row r="77" spans="1:14" ht="76.5">
      <c r="A77" s="777"/>
      <c r="B77" s="778"/>
      <c r="C77" s="779"/>
      <c r="D77" s="121">
        <v>0</v>
      </c>
      <c r="E77" s="109" t="s">
        <v>52</v>
      </c>
      <c r="F77" s="110" t="s">
        <v>334</v>
      </c>
      <c r="G77" s="110" t="s">
        <v>691</v>
      </c>
      <c r="H77" s="110" t="s">
        <v>336</v>
      </c>
      <c r="I77" s="91" t="s">
        <v>692</v>
      </c>
      <c r="J77" s="765"/>
      <c r="K77" s="765"/>
      <c r="L77" s="766"/>
      <c r="M77" s="92" t="s">
        <v>663</v>
      </c>
      <c r="N77" s="769"/>
    </row>
    <row r="78" spans="1:14" ht="63.75">
      <c r="A78" s="777"/>
      <c r="B78" s="778"/>
      <c r="C78" s="779"/>
      <c r="D78" s="121">
        <v>0</v>
      </c>
      <c r="E78" s="109" t="s">
        <v>52</v>
      </c>
      <c r="F78" s="110" t="s">
        <v>339</v>
      </c>
      <c r="G78" s="110" t="s">
        <v>693</v>
      </c>
      <c r="H78" s="110" t="s">
        <v>341</v>
      </c>
      <c r="I78" s="91" t="s">
        <v>694</v>
      </c>
      <c r="J78" s="765"/>
      <c r="K78" s="765"/>
      <c r="L78" s="766"/>
      <c r="M78" s="92" t="s">
        <v>695</v>
      </c>
      <c r="N78" s="768"/>
    </row>
    <row r="79" spans="1:14" ht="76.5">
      <c r="A79" s="777"/>
      <c r="B79" s="778"/>
      <c r="C79" s="779"/>
      <c r="D79" s="109">
        <v>0</v>
      </c>
      <c r="E79" s="109" t="s">
        <v>52</v>
      </c>
      <c r="F79" s="110" t="s">
        <v>344</v>
      </c>
      <c r="G79" s="110" t="s">
        <v>696</v>
      </c>
      <c r="H79" s="110" t="s">
        <v>346</v>
      </c>
      <c r="I79" s="91" t="s">
        <v>697</v>
      </c>
      <c r="J79" s="765" t="s">
        <v>698</v>
      </c>
      <c r="K79" s="765" t="s">
        <v>699</v>
      </c>
      <c r="L79" s="766" t="s">
        <v>700</v>
      </c>
      <c r="M79" s="92" t="s">
        <v>701</v>
      </c>
      <c r="N79" s="767" t="s">
        <v>441</v>
      </c>
    </row>
    <row r="80" spans="1:14" ht="63.75">
      <c r="A80" s="777"/>
      <c r="B80" s="778"/>
      <c r="C80" s="779"/>
      <c r="D80" s="121">
        <v>0</v>
      </c>
      <c r="E80" s="109" t="s">
        <v>52</v>
      </c>
      <c r="F80" s="110" t="s">
        <v>349</v>
      </c>
      <c r="G80" s="110" t="s">
        <v>702</v>
      </c>
      <c r="H80" s="110" t="s">
        <v>351</v>
      </c>
      <c r="I80" s="91" t="s">
        <v>703</v>
      </c>
      <c r="J80" s="765"/>
      <c r="K80" s="765"/>
      <c r="L80" s="766"/>
      <c r="M80" s="92" t="s">
        <v>570</v>
      </c>
      <c r="N80" s="769"/>
    </row>
    <row r="81" spans="1:14" ht="63.75">
      <c r="A81" s="777"/>
      <c r="B81" s="778"/>
      <c r="C81" s="779"/>
      <c r="D81" s="121">
        <v>0</v>
      </c>
      <c r="E81" s="109" t="s">
        <v>52</v>
      </c>
      <c r="F81" s="110" t="s">
        <v>354</v>
      </c>
      <c r="G81" s="110" t="s">
        <v>704</v>
      </c>
      <c r="H81" s="110" t="s">
        <v>361</v>
      </c>
      <c r="I81" s="91" t="s">
        <v>705</v>
      </c>
      <c r="J81" s="765"/>
      <c r="K81" s="765"/>
      <c r="L81" s="766"/>
      <c r="M81" s="92" t="s">
        <v>509</v>
      </c>
      <c r="N81" s="769"/>
    </row>
    <row r="82" spans="1:14" ht="76.5">
      <c r="A82" s="777"/>
      <c r="B82" s="778"/>
      <c r="C82" s="779"/>
      <c r="D82" s="121">
        <v>0</v>
      </c>
      <c r="E82" s="122" t="s">
        <v>52</v>
      </c>
      <c r="F82" s="123" t="s">
        <v>359</v>
      </c>
      <c r="G82" s="124" t="s">
        <v>706</v>
      </c>
      <c r="H82" s="123" t="s">
        <v>361</v>
      </c>
      <c r="I82" s="91" t="s">
        <v>707</v>
      </c>
      <c r="J82" s="765"/>
      <c r="K82" s="765"/>
      <c r="L82" s="766"/>
      <c r="M82" s="92" t="s">
        <v>498</v>
      </c>
      <c r="N82" s="768"/>
    </row>
    <row r="83" spans="1:14" ht="51">
      <c r="A83" s="777"/>
      <c r="B83" s="778"/>
      <c r="C83" s="779"/>
      <c r="D83" s="109">
        <v>0</v>
      </c>
      <c r="E83" s="109" t="s">
        <v>52</v>
      </c>
      <c r="F83" s="110" t="s">
        <v>364</v>
      </c>
      <c r="G83" s="110" t="s">
        <v>708</v>
      </c>
      <c r="H83" s="110" t="s">
        <v>366</v>
      </c>
      <c r="I83" s="91" t="s">
        <v>709</v>
      </c>
      <c r="J83" s="765" t="s">
        <v>710</v>
      </c>
      <c r="K83" s="765" t="s">
        <v>711</v>
      </c>
      <c r="L83" s="766" t="s">
        <v>712</v>
      </c>
      <c r="M83" s="92" t="s">
        <v>713</v>
      </c>
      <c r="N83" s="767" t="s">
        <v>52</v>
      </c>
    </row>
    <row r="84" spans="1:14" ht="51">
      <c r="A84" s="777"/>
      <c r="B84" s="778"/>
      <c r="C84" s="779"/>
      <c r="D84" s="121">
        <v>0</v>
      </c>
      <c r="E84" s="109" t="s">
        <v>52</v>
      </c>
      <c r="F84" s="110" t="s">
        <v>369</v>
      </c>
      <c r="G84" s="110" t="s">
        <v>714</v>
      </c>
      <c r="H84" s="110" t="s">
        <v>366</v>
      </c>
      <c r="I84" s="91" t="s">
        <v>709</v>
      </c>
      <c r="J84" s="765"/>
      <c r="K84" s="765"/>
      <c r="L84" s="766"/>
      <c r="M84" s="92" t="s">
        <v>715</v>
      </c>
      <c r="N84" s="769"/>
    </row>
    <row r="85" spans="1:14" ht="63.75">
      <c r="A85" s="777"/>
      <c r="B85" s="778"/>
      <c r="C85" s="779"/>
      <c r="D85" s="121">
        <v>0</v>
      </c>
      <c r="E85" s="109" t="s">
        <v>52</v>
      </c>
      <c r="F85" s="110" t="s">
        <v>372</v>
      </c>
      <c r="G85" s="110" t="s">
        <v>716</v>
      </c>
      <c r="H85" s="110" t="s">
        <v>374</v>
      </c>
      <c r="I85" s="91" t="s">
        <v>717</v>
      </c>
      <c r="J85" s="765"/>
      <c r="K85" s="765"/>
      <c r="L85" s="766"/>
      <c r="M85" s="92" t="s">
        <v>718</v>
      </c>
      <c r="N85" s="768"/>
    </row>
    <row r="86" spans="1:14" ht="63.75">
      <c r="A86" s="777"/>
      <c r="B86" s="778"/>
      <c r="C86" s="779"/>
      <c r="D86" s="121">
        <v>0</v>
      </c>
      <c r="E86" s="109" t="s">
        <v>52</v>
      </c>
      <c r="F86" s="110" t="s">
        <v>377</v>
      </c>
      <c r="G86" s="124" t="s">
        <v>719</v>
      </c>
      <c r="H86" s="110" t="s">
        <v>379</v>
      </c>
      <c r="I86" s="91" t="s">
        <v>720</v>
      </c>
      <c r="J86" s="765" t="s">
        <v>721</v>
      </c>
      <c r="K86" s="765" t="s">
        <v>722</v>
      </c>
      <c r="L86" s="766" t="s">
        <v>723</v>
      </c>
      <c r="M86" s="92" t="s">
        <v>724</v>
      </c>
      <c r="N86" s="767" t="s">
        <v>52</v>
      </c>
    </row>
    <row r="87" spans="1:14" ht="63.75">
      <c r="A87" s="777"/>
      <c r="B87" s="778"/>
      <c r="C87" s="779"/>
      <c r="D87" s="121">
        <v>0</v>
      </c>
      <c r="E87" s="109" t="s">
        <v>52</v>
      </c>
      <c r="F87" s="110" t="s">
        <v>382</v>
      </c>
      <c r="G87" s="110" t="s">
        <v>725</v>
      </c>
      <c r="H87" s="110" t="s">
        <v>379</v>
      </c>
      <c r="I87" s="91" t="s">
        <v>720</v>
      </c>
      <c r="J87" s="765"/>
      <c r="K87" s="765"/>
      <c r="L87" s="766"/>
      <c r="M87" s="92" t="s">
        <v>478</v>
      </c>
      <c r="N87" s="768"/>
    </row>
    <row r="88" spans="1:14" ht="76.5">
      <c r="A88" s="777"/>
      <c r="B88" s="778"/>
      <c r="C88" s="779"/>
      <c r="D88" s="121">
        <v>1</v>
      </c>
      <c r="E88" s="109" t="s">
        <v>40</v>
      </c>
      <c r="F88" s="110" t="s">
        <v>385</v>
      </c>
      <c r="G88" s="110" t="s">
        <v>97</v>
      </c>
      <c r="H88" s="110" t="s">
        <v>387</v>
      </c>
      <c r="I88" s="91" t="s">
        <v>726</v>
      </c>
      <c r="J88" s="765" t="s">
        <v>644</v>
      </c>
      <c r="K88" s="765" t="s">
        <v>727</v>
      </c>
      <c r="L88" s="766" t="s">
        <v>728</v>
      </c>
      <c r="M88" s="92" t="s">
        <v>570</v>
      </c>
      <c r="N88" s="767" t="s">
        <v>441</v>
      </c>
    </row>
    <row r="89" spans="1:14" ht="89.25">
      <c r="A89" s="777"/>
      <c r="B89" s="778"/>
      <c r="C89" s="779"/>
      <c r="D89" s="108">
        <v>0</v>
      </c>
      <c r="E89" s="109" t="s">
        <v>52</v>
      </c>
      <c r="F89" s="110" t="s">
        <v>390</v>
      </c>
      <c r="G89" s="110" t="s">
        <v>729</v>
      </c>
      <c r="H89" s="110" t="s">
        <v>387</v>
      </c>
      <c r="I89" s="91" t="s">
        <v>730</v>
      </c>
      <c r="J89" s="765"/>
      <c r="K89" s="765"/>
      <c r="L89" s="766"/>
      <c r="M89" s="92" t="s">
        <v>731</v>
      </c>
      <c r="N89" s="768"/>
    </row>
    <row r="90" spans="1:14" ht="63.75">
      <c r="A90" s="777"/>
      <c r="B90" s="778"/>
      <c r="C90" s="779"/>
      <c r="D90" s="114">
        <v>0</v>
      </c>
      <c r="E90" s="109" t="s">
        <v>52</v>
      </c>
      <c r="F90" s="110" t="s">
        <v>395</v>
      </c>
      <c r="G90" s="110" t="s">
        <v>732</v>
      </c>
      <c r="H90" s="110" t="s">
        <v>397</v>
      </c>
      <c r="I90" s="91" t="s">
        <v>733</v>
      </c>
      <c r="J90" s="765" t="s">
        <v>734</v>
      </c>
      <c r="K90" s="765" t="s">
        <v>735</v>
      </c>
      <c r="L90" s="766" t="s">
        <v>736</v>
      </c>
      <c r="M90" s="92" t="s">
        <v>581</v>
      </c>
      <c r="N90" s="767" t="s">
        <v>441</v>
      </c>
    </row>
    <row r="91" spans="1:14" ht="63.75">
      <c r="A91" s="777"/>
      <c r="B91" s="778"/>
      <c r="C91" s="779"/>
      <c r="D91" s="108">
        <v>0</v>
      </c>
      <c r="E91" s="109" t="s">
        <v>52</v>
      </c>
      <c r="F91" s="110" t="s">
        <v>400</v>
      </c>
      <c r="G91" s="110" t="s">
        <v>737</v>
      </c>
      <c r="H91" s="110" t="s">
        <v>397</v>
      </c>
      <c r="I91" s="91" t="s">
        <v>733</v>
      </c>
      <c r="J91" s="765"/>
      <c r="K91" s="765"/>
      <c r="L91" s="766"/>
      <c r="M91" s="92" t="s">
        <v>738</v>
      </c>
      <c r="N91" s="769"/>
    </row>
    <row r="92" spans="1:14" ht="76.5">
      <c r="A92" s="777"/>
      <c r="B92" s="778"/>
      <c r="C92" s="779"/>
      <c r="D92" s="108">
        <v>0</v>
      </c>
      <c r="E92" s="109" t="s">
        <v>52</v>
      </c>
      <c r="F92" s="110" t="s">
        <v>403</v>
      </c>
      <c r="G92" s="110" t="s">
        <v>739</v>
      </c>
      <c r="H92" s="110" t="s">
        <v>405</v>
      </c>
      <c r="I92" s="91" t="s">
        <v>740</v>
      </c>
      <c r="J92" s="765"/>
      <c r="K92" s="765"/>
      <c r="L92" s="766"/>
      <c r="M92" s="92" t="s">
        <v>512</v>
      </c>
      <c r="N92" s="768"/>
    </row>
    <row r="93" spans="1:14" ht="63.75">
      <c r="A93" s="777"/>
      <c r="B93" s="778"/>
      <c r="C93" s="779"/>
      <c r="D93" s="114">
        <v>0</v>
      </c>
      <c r="E93" s="109" t="s">
        <v>52</v>
      </c>
      <c r="F93" s="124" t="s">
        <v>408</v>
      </c>
      <c r="G93" s="110" t="s">
        <v>741</v>
      </c>
      <c r="H93" s="124" t="s">
        <v>410</v>
      </c>
      <c r="I93" s="91" t="s">
        <v>742</v>
      </c>
      <c r="J93" s="765" t="s">
        <v>515</v>
      </c>
      <c r="K93" s="765" t="s">
        <v>743</v>
      </c>
      <c r="L93" s="766" t="s">
        <v>744</v>
      </c>
      <c r="M93" s="92" t="s">
        <v>745</v>
      </c>
      <c r="N93" s="767" t="s">
        <v>52</v>
      </c>
    </row>
    <row r="94" spans="1:14" ht="76.5">
      <c r="A94" s="777"/>
      <c r="B94" s="778"/>
      <c r="C94" s="779"/>
      <c r="D94" s="108">
        <v>0</v>
      </c>
      <c r="E94" s="109" t="s">
        <v>52</v>
      </c>
      <c r="F94" s="110" t="s">
        <v>413</v>
      </c>
      <c r="G94" s="110" t="s">
        <v>746</v>
      </c>
      <c r="H94" s="110" t="s">
        <v>415</v>
      </c>
      <c r="I94" s="91" t="s">
        <v>747</v>
      </c>
      <c r="J94" s="765"/>
      <c r="K94" s="765"/>
      <c r="L94" s="766"/>
      <c r="M94" s="92" t="s">
        <v>715</v>
      </c>
      <c r="N94" s="768"/>
    </row>
    <row r="95" spans="1:14" ht="51">
      <c r="A95" s="777"/>
      <c r="B95" s="778"/>
      <c r="C95" s="779"/>
      <c r="D95" s="114">
        <v>0</v>
      </c>
      <c r="E95" s="109" t="s">
        <v>52</v>
      </c>
      <c r="F95" s="110" t="s">
        <v>418</v>
      </c>
      <c r="G95" s="110" t="s">
        <v>748</v>
      </c>
      <c r="H95" s="110" t="s">
        <v>420</v>
      </c>
      <c r="I95" s="91" t="s">
        <v>749</v>
      </c>
      <c r="J95" s="765" t="s">
        <v>515</v>
      </c>
      <c r="K95" s="765" t="s">
        <v>750</v>
      </c>
      <c r="L95" s="766" t="s">
        <v>751</v>
      </c>
      <c r="M95" s="92" t="s">
        <v>752</v>
      </c>
      <c r="N95" s="767" t="s">
        <v>52</v>
      </c>
    </row>
    <row r="96" spans="1:14" ht="51">
      <c r="A96" s="777"/>
      <c r="B96" s="778"/>
      <c r="C96" s="779"/>
      <c r="D96" s="108">
        <v>0</v>
      </c>
      <c r="E96" s="109" t="s">
        <v>52</v>
      </c>
      <c r="F96" s="110" t="s">
        <v>423</v>
      </c>
      <c r="G96" s="110" t="s">
        <v>753</v>
      </c>
      <c r="H96" s="110" t="s">
        <v>425</v>
      </c>
      <c r="I96" s="91" t="s">
        <v>754</v>
      </c>
      <c r="J96" s="765"/>
      <c r="K96" s="765"/>
      <c r="L96" s="766"/>
      <c r="M96" s="92" t="s">
        <v>755</v>
      </c>
      <c r="N96" s="768"/>
    </row>
    <row r="97" spans="1:14" ht="76.5">
      <c r="A97" s="777"/>
      <c r="B97" s="778"/>
      <c r="C97" s="779"/>
      <c r="D97" s="114">
        <v>0</v>
      </c>
      <c r="E97" s="109" t="s">
        <v>52</v>
      </c>
      <c r="F97" s="110" t="s">
        <v>428</v>
      </c>
      <c r="G97" s="110" t="s">
        <v>756</v>
      </c>
      <c r="H97" s="110" t="s">
        <v>430</v>
      </c>
      <c r="I97" s="91" t="s">
        <v>757</v>
      </c>
      <c r="J97" s="765" t="s">
        <v>550</v>
      </c>
      <c r="K97" s="765" t="s">
        <v>576</v>
      </c>
      <c r="L97" s="766" t="s">
        <v>552</v>
      </c>
      <c r="M97" s="92" t="s">
        <v>606</v>
      </c>
      <c r="N97" s="767" t="s">
        <v>441</v>
      </c>
    </row>
    <row r="98" spans="1:14" ht="38.25">
      <c r="A98" s="777"/>
      <c r="B98" s="778"/>
      <c r="C98" s="779"/>
      <c r="D98" s="125">
        <v>0</v>
      </c>
      <c r="E98" s="112" t="s">
        <v>52</v>
      </c>
      <c r="F98" s="110" t="s">
        <v>433</v>
      </c>
      <c r="G98" s="110" t="s">
        <v>758</v>
      </c>
      <c r="H98" s="110" t="s">
        <v>435</v>
      </c>
      <c r="I98" s="91" t="s">
        <v>759</v>
      </c>
      <c r="J98" s="765"/>
      <c r="K98" s="765"/>
      <c r="L98" s="766"/>
      <c r="M98" s="92" t="s">
        <v>760</v>
      </c>
      <c r="N98" s="768"/>
    </row>
    <row r="99" spans="1:14" ht="18.75" thickBot="1">
      <c r="A99" s="774" t="s">
        <v>437</v>
      </c>
      <c r="B99" s="775"/>
      <c r="C99" s="776"/>
      <c r="D99" s="126">
        <v>12</v>
      </c>
      <c r="E99" s="127" t="s">
        <v>438</v>
      </c>
      <c r="F99" s="127" t="s">
        <v>761</v>
      </c>
      <c r="G99" s="128"/>
      <c r="H99" s="128"/>
      <c r="I99" s="129"/>
      <c r="J99" s="130"/>
      <c r="K99" s="130"/>
      <c r="L99" s="130"/>
      <c r="M99" s="130"/>
      <c r="N99" s="130"/>
    </row>
  </sheetData>
  <mergeCells count="101">
    <mergeCell ref="J97:J98"/>
    <mergeCell ref="K97:K98"/>
    <mergeCell ref="L97:L98"/>
    <mergeCell ref="N97:N98"/>
    <mergeCell ref="A99:C99"/>
    <mergeCell ref="J93:J94"/>
    <mergeCell ref="K93:K94"/>
    <mergeCell ref="L93:L94"/>
    <mergeCell ref="N93:N94"/>
    <mergeCell ref="J95:J96"/>
    <mergeCell ref="K95:K96"/>
    <mergeCell ref="L95:L96"/>
    <mergeCell ref="N95:N96"/>
    <mergeCell ref="A52:A98"/>
    <mergeCell ref="B52:B98"/>
    <mergeCell ref="C52:C98"/>
    <mergeCell ref="K88:K89"/>
    <mergeCell ref="L88:L89"/>
    <mergeCell ref="N88:N89"/>
    <mergeCell ref="J90:J92"/>
    <mergeCell ref="K90:K92"/>
    <mergeCell ref="L90:L92"/>
    <mergeCell ref="N90:N92"/>
    <mergeCell ref="N79:N82"/>
    <mergeCell ref="J88:J89"/>
    <mergeCell ref="N52:N61"/>
    <mergeCell ref="J63:J69"/>
    <mergeCell ref="K63:K69"/>
    <mergeCell ref="L63:L69"/>
    <mergeCell ref="N63:N69"/>
    <mergeCell ref="J70:J78"/>
    <mergeCell ref="K70:K78"/>
    <mergeCell ref="L70:L78"/>
    <mergeCell ref="N70:N78"/>
    <mergeCell ref="J52:J61"/>
    <mergeCell ref="K52:K61"/>
    <mergeCell ref="L52:L61"/>
    <mergeCell ref="J83:J85"/>
    <mergeCell ref="K83:K85"/>
    <mergeCell ref="L83:L85"/>
    <mergeCell ref="N83:N85"/>
    <mergeCell ref="J86:J87"/>
    <mergeCell ref="K86:K87"/>
    <mergeCell ref="L86:L87"/>
    <mergeCell ref="N86:N87"/>
    <mergeCell ref="J79:J82"/>
    <mergeCell ref="K79:K82"/>
    <mergeCell ref="L79:L82"/>
    <mergeCell ref="L46:L48"/>
    <mergeCell ref="N46:N48"/>
    <mergeCell ref="J49:J51"/>
    <mergeCell ref="K49:K51"/>
    <mergeCell ref="L49:L51"/>
    <mergeCell ref="N49:N51"/>
    <mergeCell ref="J38:J40"/>
    <mergeCell ref="K38:K40"/>
    <mergeCell ref="L38:L40"/>
    <mergeCell ref="N38:N40"/>
    <mergeCell ref="J41:J45"/>
    <mergeCell ref="K41:K45"/>
    <mergeCell ref="L41:L45"/>
    <mergeCell ref="N41:N45"/>
    <mergeCell ref="B6:B51"/>
    <mergeCell ref="C6:C51"/>
    <mergeCell ref="J6:J23"/>
    <mergeCell ref="K6:K23"/>
    <mergeCell ref="L6:L23"/>
    <mergeCell ref="J32:J33"/>
    <mergeCell ref="K32:K33"/>
    <mergeCell ref="L32:L33"/>
    <mergeCell ref="N32:N33"/>
    <mergeCell ref="J34:J37"/>
    <mergeCell ref="K34:K37"/>
    <mergeCell ref="L34:L37"/>
    <mergeCell ref="N34:N37"/>
    <mergeCell ref="N6:N23"/>
    <mergeCell ref="J24:J25"/>
    <mergeCell ref="K24:K25"/>
    <mergeCell ref="L24:L25"/>
    <mergeCell ref="N24:N25"/>
    <mergeCell ref="J26:J31"/>
    <mergeCell ref="K26:K31"/>
    <mergeCell ref="L26:L31"/>
    <mergeCell ref="N26:N31"/>
    <mergeCell ref="J46:J48"/>
    <mergeCell ref="K46:K48"/>
    <mergeCell ref="A1:N1"/>
    <mergeCell ref="D2:E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5C3AC-1C9C-49CC-B3B6-E875F320D510}">
  <dimension ref="A1:G25"/>
  <sheetViews>
    <sheetView workbookViewId="0">
      <selection activeCell="I18" sqref="I18"/>
    </sheetView>
  </sheetViews>
  <sheetFormatPr defaultRowHeight="15"/>
  <sheetData>
    <row r="1" spans="1:7" ht="15.75">
      <c r="A1" s="784" t="s">
        <v>762</v>
      </c>
      <c r="B1" s="784"/>
      <c r="C1" s="784"/>
      <c r="D1" s="784"/>
      <c r="E1" s="784"/>
      <c r="F1" s="784"/>
      <c r="G1" s="784"/>
    </row>
    <row r="2" spans="1:7">
      <c r="A2" s="131">
        <v>1</v>
      </c>
      <c r="B2" s="785">
        <v>2</v>
      </c>
      <c r="C2" s="786"/>
      <c r="D2" s="787"/>
      <c r="E2" s="131">
        <v>3</v>
      </c>
      <c r="F2" s="131">
        <v>4</v>
      </c>
      <c r="G2" s="131">
        <v>5</v>
      </c>
    </row>
    <row r="3" spans="1:7">
      <c r="A3" s="788" t="s">
        <v>763</v>
      </c>
      <c r="B3" s="789" t="s">
        <v>764</v>
      </c>
      <c r="C3" s="790"/>
      <c r="D3" s="791"/>
      <c r="E3" s="788" t="s">
        <v>456</v>
      </c>
      <c r="F3" s="788" t="s">
        <v>765</v>
      </c>
      <c r="G3" s="788" t="s">
        <v>766</v>
      </c>
    </row>
    <row r="4" spans="1:7">
      <c r="A4" s="788"/>
      <c r="B4" s="132" t="s">
        <v>767</v>
      </c>
      <c r="C4" s="132" t="s">
        <v>768</v>
      </c>
      <c r="D4" s="132" t="s">
        <v>769</v>
      </c>
      <c r="E4" s="788"/>
      <c r="F4" s="788"/>
      <c r="G4" s="788"/>
    </row>
    <row r="5" spans="1:7" ht="72">
      <c r="A5" s="788"/>
      <c r="B5" s="133" t="s">
        <v>770</v>
      </c>
      <c r="C5" s="133" t="s">
        <v>771</v>
      </c>
      <c r="D5" s="133" t="s">
        <v>772</v>
      </c>
      <c r="E5" s="788"/>
      <c r="F5" s="788"/>
      <c r="G5" s="788"/>
    </row>
    <row r="6" spans="1:7" ht="127.5">
      <c r="A6" s="134">
        <v>1</v>
      </c>
      <c r="B6" s="134">
        <v>0</v>
      </c>
      <c r="C6" s="134">
        <v>1</v>
      </c>
      <c r="D6" s="135" t="s">
        <v>773</v>
      </c>
      <c r="E6" s="135" t="s">
        <v>774</v>
      </c>
      <c r="F6" s="135" t="s">
        <v>775</v>
      </c>
      <c r="G6" s="135">
        <v>240</v>
      </c>
    </row>
    <row r="7" spans="1:7" ht="127.5">
      <c r="A7" s="136">
        <v>2</v>
      </c>
      <c r="B7" s="136">
        <v>0</v>
      </c>
      <c r="C7" s="136">
        <v>1</v>
      </c>
      <c r="D7" s="136" t="s">
        <v>776</v>
      </c>
      <c r="E7" s="135" t="s">
        <v>774</v>
      </c>
      <c r="F7" s="135" t="s">
        <v>777</v>
      </c>
      <c r="G7" s="135">
        <v>240</v>
      </c>
    </row>
    <row r="8" spans="1:7" ht="76.5">
      <c r="A8" s="136">
        <v>3</v>
      </c>
      <c r="B8" s="134">
        <v>0</v>
      </c>
      <c r="C8" s="134">
        <v>1</v>
      </c>
      <c r="D8" s="134" t="s">
        <v>778</v>
      </c>
      <c r="E8" s="135" t="s">
        <v>779</v>
      </c>
      <c r="F8" s="135" t="s">
        <v>780</v>
      </c>
      <c r="G8" s="135">
        <v>90</v>
      </c>
    </row>
    <row r="9" spans="1:7" ht="63.75">
      <c r="A9" s="136">
        <v>4</v>
      </c>
      <c r="B9" s="136">
        <v>0</v>
      </c>
      <c r="C9" s="136">
        <v>1</v>
      </c>
      <c r="D9" s="136" t="s">
        <v>781</v>
      </c>
      <c r="E9" s="137" t="s">
        <v>782</v>
      </c>
      <c r="F9" s="137" t="s">
        <v>783</v>
      </c>
      <c r="G9" s="137">
        <v>60</v>
      </c>
    </row>
    <row r="10" spans="1:7" ht="63.75">
      <c r="A10" s="138">
        <v>5</v>
      </c>
      <c r="B10" s="138">
        <v>0</v>
      </c>
      <c r="C10" s="138">
        <v>1</v>
      </c>
      <c r="D10" s="138" t="s">
        <v>784</v>
      </c>
      <c r="E10" s="139" t="s">
        <v>785</v>
      </c>
      <c r="F10" s="139" t="s">
        <v>786</v>
      </c>
      <c r="G10" s="139">
        <v>30</v>
      </c>
    </row>
    <row r="11" spans="1:7" ht="153">
      <c r="A11" s="138">
        <v>6</v>
      </c>
      <c r="B11" s="138">
        <v>0</v>
      </c>
      <c r="C11" s="138">
        <v>1</v>
      </c>
      <c r="D11" s="138" t="s">
        <v>787</v>
      </c>
      <c r="E11" s="139" t="s">
        <v>788</v>
      </c>
      <c r="F11" s="139" t="s">
        <v>789</v>
      </c>
      <c r="G11" s="139">
        <v>60</v>
      </c>
    </row>
    <row r="12" spans="1:7" ht="63.75">
      <c r="A12" s="138">
        <v>7</v>
      </c>
      <c r="B12" s="134">
        <v>0</v>
      </c>
      <c r="C12" s="134">
        <v>1</v>
      </c>
      <c r="D12" s="134" t="s">
        <v>790</v>
      </c>
      <c r="E12" s="135" t="s">
        <v>791</v>
      </c>
      <c r="F12" s="135" t="s">
        <v>792</v>
      </c>
      <c r="G12" s="135">
        <v>60</v>
      </c>
    </row>
    <row r="13" spans="1:7" ht="76.5">
      <c r="A13" s="138">
        <v>8</v>
      </c>
      <c r="B13" s="138">
        <v>0</v>
      </c>
      <c r="C13" s="138">
        <v>1</v>
      </c>
      <c r="D13" s="138" t="s">
        <v>793</v>
      </c>
      <c r="E13" s="139" t="s">
        <v>794</v>
      </c>
      <c r="F13" s="139" t="s">
        <v>795</v>
      </c>
      <c r="G13" s="139">
        <v>60</v>
      </c>
    </row>
    <row r="14" spans="1:7" ht="140.25">
      <c r="A14" s="140">
        <v>9</v>
      </c>
      <c r="B14" s="140">
        <v>0</v>
      </c>
      <c r="C14" s="140">
        <v>1</v>
      </c>
      <c r="D14" s="140" t="s">
        <v>796</v>
      </c>
      <c r="E14" s="141" t="s">
        <v>797</v>
      </c>
      <c r="F14" s="141" t="s">
        <v>798</v>
      </c>
      <c r="G14" s="141">
        <v>360</v>
      </c>
    </row>
    <row r="15" spans="1:7" ht="63.75">
      <c r="A15" s="142">
        <v>10</v>
      </c>
      <c r="B15" s="142">
        <v>0</v>
      </c>
      <c r="C15" s="142">
        <v>1</v>
      </c>
      <c r="D15" s="143" t="s">
        <v>799</v>
      </c>
      <c r="E15" s="144" t="s">
        <v>800</v>
      </c>
      <c r="F15" s="144" t="s">
        <v>801</v>
      </c>
      <c r="G15" s="144" t="s">
        <v>802</v>
      </c>
    </row>
    <row r="16" spans="1:7" ht="76.5">
      <c r="A16" s="143">
        <v>11</v>
      </c>
      <c r="B16" s="142">
        <v>0</v>
      </c>
      <c r="C16" s="142">
        <v>1</v>
      </c>
      <c r="D16" s="145" t="s">
        <v>803</v>
      </c>
      <c r="E16" s="144" t="s">
        <v>804</v>
      </c>
      <c r="F16" s="144" t="s">
        <v>805</v>
      </c>
      <c r="G16" s="144">
        <v>30</v>
      </c>
    </row>
    <row r="17" spans="1:7" ht="90">
      <c r="A17" s="143">
        <v>12</v>
      </c>
      <c r="B17" s="146">
        <v>0</v>
      </c>
      <c r="C17" s="146">
        <v>1</v>
      </c>
      <c r="D17" s="147" t="s">
        <v>806</v>
      </c>
      <c r="E17" s="148" t="s">
        <v>807</v>
      </c>
      <c r="F17" s="148" t="s">
        <v>808</v>
      </c>
      <c r="G17" s="148">
        <v>20</v>
      </c>
    </row>
    <row r="18" spans="1:7" ht="140.25">
      <c r="A18" s="143">
        <v>13</v>
      </c>
      <c r="B18" s="142">
        <v>0</v>
      </c>
      <c r="C18" s="142">
        <v>1</v>
      </c>
      <c r="D18" s="143" t="s">
        <v>809</v>
      </c>
      <c r="E18" s="144" t="s">
        <v>810</v>
      </c>
      <c r="F18" s="144" t="s">
        <v>811</v>
      </c>
      <c r="G18" s="144">
        <v>120</v>
      </c>
    </row>
    <row r="19" spans="1:7" ht="51">
      <c r="A19" s="143">
        <v>14</v>
      </c>
      <c r="B19" s="149">
        <v>0</v>
      </c>
      <c r="C19" s="149">
        <v>1</v>
      </c>
      <c r="D19" s="150" t="s">
        <v>812</v>
      </c>
      <c r="E19" s="151" t="s">
        <v>813</v>
      </c>
      <c r="F19" s="151" t="s">
        <v>814</v>
      </c>
      <c r="G19" s="151">
        <v>30</v>
      </c>
    </row>
    <row r="20" spans="1:7">
      <c r="A20" s="152" t="s">
        <v>437</v>
      </c>
      <c r="B20" s="152">
        <v>0</v>
      </c>
      <c r="C20" s="152">
        <v>14</v>
      </c>
      <c r="D20" s="780" t="s">
        <v>815</v>
      </c>
      <c r="E20" s="781"/>
      <c r="F20" s="781"/>
      <c r="G20" s="782"/>
    </row>
    <row r="21" spans="1:7">
      <c r="A21" s="153"/>
      <c r="B21" s="153"/>
      <c r="C21" s="153"/>
      <c r="D21" s="153"/>
      <c r="E21" s="153"/>
      <c r="F21" s="153"/>
      <c r="G21" s="153"/>
    </row>
    <row r="22" spans="1:7">
      <c r="A22" s="783" t="s">
        <v>816</v>
      </c>
      <c r="B22" s="783"/>
      <c r="C22" s="783"/>
      <c r="D22" s="783"/>
      <c r="E22" s="783"/>
      <c r="F22" s="783"/>
      <c r="G22" s="783"/>
    </row>
    <row r="23" spans="1:7">
      <c r="A23" s="783"/>
      <c r="B23" s="783"/>
      <c r="C23" s="783"/>
      <c r="D23" s="783"/>
      <c r="E23" s="783"/>
      <c r="F23" s="783"/>
      <c r="G23" s="783"/>
    </row>
    <row r="24" spans="1:7">
      <c r="A24" s="783"/>
      <c r="B24" s="783"/>
      <c r="C24" s="783"/>
      <c r="D24" s="783"/>
      <c r="E24" s="783"/>
      <c r="F24" s="783"/>
      <c r="G24" s="783"/>
    </row>
    <row r="25" spans="1:7">
      <c r="A25" s="783"/>
      <c r="B25" s="783"/>
      <c r="C25" s="783"/>
      <c r="D25" s="783"/>
      <c r="E25" s="783"/>
      <c r="F25" s="783"/>
      <c r="G25" s="783"/>
    </row>
  </sheetData>
  <mergeCells count="9">
    <mergeCell ref="D20:G20"/>
    <mergeCell ref="A22:G25"/>
    <mergeCell ref="A1:G1"/>
    <mergeCell ref="B2:D2"/>
    <mergeCell ref="A3:A5"/>
    <mergeCell ref="B3:D3"/>
    <mergeCell ref="E3:E5"/>
    <mergeCell ref="F3:F5"/>
    <mergeCell ref="G3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35E3-701E-4B6D-8268-7ADD8517E4C8}">
  <dimension ref="A1:M125"/>
  <sheetViews>
    <sheetView workbookViewId="0">
      <selection activeCell="N10" sqref="N10"/>
    </sheetView>
  </sheetViews>
  <sheetFormatPr defaultRowHeight="15"/>
  <sheetData>
    <row r="1" spans="1:13">
      <c r="A1" s="792" t="s">
        <v>817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</row>
    <row r="2" spans="1:13">
      <c r="A2" s="793">
        <v>1</v>
      </c>
      <c r="B2" s="793">
        <v>2</v>
      </c>
      <c r="C2" s="794">
        <v>3</v>
      </c>
      <c r="D2" s="794">
        <v>4</v>
      </c>
      <c r="E2" s="793" t="s">
        <v>818</v>
      </c>
      <c r="F2" s="793"/>
      <c r="G2" s="793"/>
      <c r="H2" s="793"/>
      <c r="I2" s="793"/>
      <c r="J2" s="793"/>
      <c r="K2" s="793"/>
      <c r="L2" s="793"/>
      <c r="M2" s="154">
        <v>8</v>
      </c>
    </row>
    <row r="3" spans="1:13">
      <c r="A3" s="793"/>
      <c r="B3" s="793"/>
      <c r="C3" s="794"/>
      <c r="D3" s="794"/>
      <c r="E3" s="794">
        <v>5</v>
      </c>
      <c r="F3" s="794"/>
      <c r="G3" s="794"/>
      <c r="H3" s="794"/>
      <c r="I3" s="794">
        <v>6</v>
      </c>
      <c r="J3" s="794"/>
      <c r="K3" s="794">
        <v>7</v>
      </c>
      <c r="L3" s="794"/>
      <c r="M3" s="793" t="s">
        <v>819</v>
      </c>
    </row>
    <row r="4" spans="1:13">
      <c r="A4" s="793" t="s">
        <v>763</v>
      </c>
      <c r="B4" s="796" t="s">
        <v>820</v>
      </c>
      <c r="C4" s="793" t="s">
        <v>821</v>
      </c>
      <c r="D4" s="793" t="s">
        <v>822</v>
      </c>
      <c r="E4" s="793" t="s">
        <v>823</v>
      </c>
      <c r="F4" s="793"/>
      <c r="G4" s="793"/>
      <c r="H4" s="793"/>
      <c r="I4" s="793" t="s">
        <v>824</v>
      </c>
      <c r="J4" s="793"/>
      <c r="K4" s="793" t="s">
        <v>825</v>
      </c>
      <c r="L4" s="793"/>
      <c r="M4" s="793"/>
    </row>
    <row r="5" spans="1:13">
      <c r="A5" s="793"/>
      <c r="B5" s="796"/>
      <c r="C5" s="793"/>
      <c r="D5" s="793"/>
      <c r="E5" s="793" t="s">
        <v>826</v>
      </c>
      <c r="F5" s="793"/>
      <c r="G5" s="793" t="s">
        <v>827</v>
      </c>
      <c r="H5" s="793"/>
      <c r="I5" s="793"/>
      <c r="J5" s="793"/>
      <c r="K5" s="793"/>
      <c r="L5" s="793"/>
      <c r="M5" s="793"/>
    </row>
    <row r="6" spans="1:13">
      <c r="A6" s="793"/>
      <c r="B6" s="796"/>
      <c r="C6" s="793"/>
      <c r="D6" s="793"/>
      <c r="E6" s="155" t="s">
        <v>828</v>
      </c>
      <c r="F6" s="155" t="s">
        <v>829</v>
      </c>
      <c r="G6" s="155" t="s">
        <v>830</v>
      </c>
      <c r="H6" s="155" t="s">
        <v>831</v>
      </c>
      <c r="I6" s="155" t="s">
        <v>832</v>
      </c>
      <c r="J6" s="155" t="s">
        <v>833</v>
      </c>
      <c r="K6" s="155" t="s">
        <v>834</v>
      </c>
      <c r="L6" s="155" t="s">
        <v>835</v>
      </c>
      <c r="M6" s="793"/>
    </row>
    <row r="7" spans="1:13">
      <c r="A7" s="793"/>
      <c r="B7" s="796"/>
      <c r="C7" s="793"/>
      <c r="D7" s="793"/>
      <c r="E7" s="155" t="s">
        <v>836</v>
      </c>
      <c r="F7" s="155" t="s">
        <v>837</v>
      </c>
      <c r="G7" s="155" t="s">
        <v>836</v>
      </c>
      <c r="H7" s="155" t="s">
        <v>837</v>
      </c>
      <c r="I7" s="155" t="s">
        <v>836</v>
      </c>
      <c r="J7" s="155" t="s">
        <v>837</v>
      </c>
      <c r="K7" s="155" t="s">
        <v>836</v>
      </c>
      <c r="L7" s="155" t="s">
        <v>837</v>
      </c>
      <c r="M7" s="793"/>
    </row>
    <row r="8" spans="1:13">
      <c r="A8" s="797" t="s">
        <v>838</v>
      </c>
      <c r="B8" s="797"/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7"/>
    </row>
    <row r="9" spans="1:13" ht="140.25">
      <c r="A9" s="156">
        <v>1</v>
      </c>
      <c r="B9" s="157" t="s">
        <v>839</v>
      </c>
      <c r="C9" s="158" t="s">
        <v>840</v>
      </c>
      <c r="D9" s="159" t="s">
        <v>841</v>
      </c>
      <c r="E9" s="160">
        <v>144</v>
      </c>
      <c r="F9" s="160">
        <v>911</v>
      </c>
      <c r="G9" s="161">
        <v>56</v>
      </c>
      <c r="H9" s="161">
        <v>180</v>
      </c>
      <c r="I9" s="161">
        <v>43</v>
      </c>
      <c r="J9" s="161">
        <v>626</v>
      </c>
      <c r="K9" s="161">
        <v>5</v>
      </c>
      <c r="L9" s="161">
        <v>48</v>
      </c>
      <c r="M9" s="161">
        <v>1260</v>
      </c>
    </row>
    <row r="10" spans="1:13" ht="89.25">
      <c r="A10" s="156">
        <v>2</v>
      </c>
      <c r="B10" s="162" t="s">
        <v>842</v>
      </c>
      <c r="C10" s="159" t="s">
        <v>843</v>
      </c>
      <c r="D10" s="159" t="s">
        <v>844</v>
      </c>
      <c r="E10" s="163">
        <v>140</v>
      </c>
      <c r="F10" s="163">
        <v>943</v>
      </c>
      <c r="G10" s="163">
        <v>46</v>
      </c>
      <c r="H10" s="163">
        <v>133</v>
      </c>
      <c r="I10" s="163">
        <v>49</v>
      </c>
      <c r="J10" s="163">
        <v>464</v>
      </c>
      <c r="K10" s="163">
        <v>4</v>
      </c>
      <c r="L10" s="163">
        <v>45</v>
      </c>
      <c r="M10" s="163">
        <v>1318</v>
      </c>
    </row>
    <row r="11" spans="1:13" ht="216.75">
      <c r="A11" s="156">
        <v>3</v>
      </c>
      <c r="B11" s="162" t="s">
        <v>845</v>
      </c>
      <c r="C11" s="158" t="s">
        <v>846</v>
      </c>
      <c r="D11" s="159" t="s">
        <v>847</v>
      </c>
      <c r="E11" s="161">
        <v>120</v>
      </c>
      <c r="F11" s="161">
        <v>800</v>
      </c>
      <c r="G11" s="161">
        <v>44</v>
      </c>
      <c r="H11" s="161">
        <v>142</v>
      </c>
      <c r="I11" s="161">
        <v>59</v>
      </c>
      <c r="J11" s="161">
        <v>586</v>
      </c>
      <c r="K11" s="161">
        <v>3</v>
      </c>
      <c r="L11" s="161">
        <v>52</v>
      </c>
      <c r="M11" s="161">
        <v>1091</v>
      </c>
    </row>
    <row r="12" spans="1:13" ht="89.25">
      <c r="A12" s="156">
        <v>4</v>
      </c>
      <c r="B12" s="162" t="s">
        <v>848</v>
      </c>
      <c r="C12" s="158" t="s">
        <v>849</v>
      </c>
      <c r="D12" s="159" t="s">
        <v>850</v>
      </c>
      <c r="E12" s="161">
        <v>141</v>
      </c>
      <c r="F12" s="161">
        <v>1626</v>
      </c>
      <c r="G12" s="161">
        <v>45</v>
      </c>
      <c r="H12" s="161">
        <v>337</v>
      </c>
      <c r="I12" s="161">
        <v>58</v>
      </c>
      <c r="J12" s="161">
        <v>790</v>
      </c>
      <c r="K12" s="161">
        <v>4</v>
      </c>
      <c r="L12" s="161">
        <v>30</v>
      </c>
      <c r="M12" s="161">
        <v>2150</v>
      </c>
    </row>
    <row r="13" spans="1:13" ht="89.25">
      <c r="A13" s="156">
        <v>5</v>
      </c>
      <c r="B13" s="162" t="s">
        <v>842</v>
      </c>
      <c r="C13" s="159" t="s">
        <v>843</v>
      </c>
      <c r="D13" s="159" t="s">
        <v>851</v>
      </c>
      <c r="E13" s="161">
        <v>87</v>
      </c>
      <c r="F13" s="161">
        <v>1112</v>
      </c>
      <c r="G13" s="161">
        <v>23</v>
      </c>
      <c r="H13" s="161">
        <v>221</v>
      </c>
      <c r="I13" s="161">
        <v>37</v>
      </c>
      <c r="J13" s="161">
        <v>580</v>
      </c>
      <c r="K13" s="161">
        <v>2</v>
      </c>
      <c r="L13" s="161">
        <v>14</v>
      </c>
      <c r="M13" s="161">
        <v>1475</v>
      </c>
    </row>
    <row r="14" spans="1:13" ht="140.25">
      <c r="A14" s="156">
        <v>6</v>
      </c>
      <c r="B14" s="157" t="s">
        <v>839</v>
      </c>
      <c r="C14" s="158" t="s">
        <v>840</v>
      </c>
      <c r="D14" s="159" t="s">
        <v>852</v>
      </c>
      <c r="E14" s="161">
        <v>104</v>
      </c>
      <c r="F14" s="161">
        <v>1078</v>
      </c>
      <c r="G14" s="161">
        <v>40</v>
      </c>
      <c r="H14" s="161">
        <v>174</v>
      </c>
      <c r="I14" s="161">
        <v>46</v>
      </c>
      <c r="J14" s="161">
        <v>774</v>
      </c>
      <c r="K14" s="161">
        <v>1</v>
      </c>
      <c r="L14" s="161">
        <v>8</v>
      </c>
      <c r="M14" s="161">
        <v>1440</v>
      </c>
    </row>
    <row r="15" spans="1:13" ht="76.5">
      <c r="A15" s="156">
        <v>7</v>
      </c>
      <c r="B15" s="162" t="s">
        <v>853</v>
      </c>
      <c r="C15" s="158" t="s">
        <v>854</v>
      </c>
      <c r="D15" s="159" t="s">
        <v>855</v>
      </c>
      <c r="E15" s="161">
        <v>83</v>
      </c>
      <c r="F15" s="161">
        <v>1339</v>
      </c>
      <c r="G15" s="161">
        <v>23</v>
      </c>
      <c r="H15" s="161">
        <v>212</v>
      </c>
      <c r="I15" s="161">
        <v>65</v>
      </c>
      <c r="J15" s="161">
        <v>1104</v>
      </c>
      <c r="K15" s="161">
        <v>1</v>
      </c>
      <c r="L15" s="161">
        <v>39</v>
      </c>
      <c r="M15" s="161">
        <v>1727</v>
      </c>
    </row>
    <row r="16" spans="1:13" ht="89.25">
      <c r="A16" s="156">
        <v>8</v>
      </c>
      <c r="B16" s="162" t="s">
        <v>848</v>
      </c>
      <c r="C16" s="158" t="s">
        <v>849</v>
      </c>
      <c r="D16" s="159" t="s">
        <v>856</v>
      </c>
      <c r="E16" s="161">
        <v>138</v>
      </c>
      <c r="F16" s="161">
        <v>1616</v>
      </c>
      <c r="G16" s="161">
        <v>47</v>
      </c>
      <c r="H16" s="161">
        <v>364</v>
      </c>
      <c r="I16" s="161">
        <v>49</v>
      </c>
      <c r="J16" s="161">
        <v>791</v>
      </c>
      <c r="K16" s="161">
        <v>0</v>
      </c>
      <c r="L16" s="161">
        <v>9</v>
      </c>
      <c r="M16" s="161">
        <v>2118</v>
      </c>
    </row>
    <row r="17" spans="1:13" ht="89.25">
      <c r="A17" s="156">
        <v>9</v>
      </c>
      <c r="B17" s="162" t="s">
        <v>848</v>
      </c>
      <c r="C17" s="158" t="s">
        <v>849</v>
      </c>
      <c r="D17" s="159" t="s">
        <v>857</v>
      </c>
      <c r="E17" s="161">
        <v>118</v>
      </c>
      <c r="F17" s="161">
        <v>1343</v>
      </c>
      <c r="G17" s="161">
        <v>42</v>
      </c>
      <c r="H17" s="161">
        <v>301</v>
      </c>
      <c r="I17" s="161">
        <v>67</v>
      </c>
      <c r="J17" s="161">
        <v>995</v>
      </c>
      <c r="K17" s="161">
        <v>0</v>
      </c>
      <c r="L17" s="161">
        <v>27</v>
      </c>
      <c r="M17" s="161">
        <v>1807</v>
      </c>
    </row>
    <row r="18" spans="1:13" ht="140.25">
      <c r="A18" s="156">
        <v>10</v>
      </c>
      <c r="B18" s="157" t="s">
        <v>839</v>
      </c>
      <c r="C18" s="158" t="s">
        <v>840</v>
      </c>
      <c r="D18" s="159" t="s">
        <v>858</v>
      </c>
      <c r="E18" s="161">
        <v>96</v>
      </c>
      <c r="F18" s="161">
        <v>1179</v>
      </c>
      <c r="G18" s="161">
        <v>27</v>
      </c>
      <c r="H18" s="161">
        <v>169</v>
      </c>
      <c r="I18" s="161">
        <v>34</v>
      </c>
      <c r="J18" s="161">
        <v>710</v>
      </c>
      <c r="K18" s="161">
        <v>0</v>
      </c>
      <c r="L18" s="161">
        <v>13</v>
      </c>
      <c r="M18" s="161">
        <v>1547</v>
      </c>
    </row>
    <row r="19" spans="1:13" ht="76.5">
      <c r="A19" s="156">
        <v>11</v>
      </c>
      <c r="B19" s="162" t="s">
        <v>853</v>
      </c>
      <c r="C19" s="158" t="s">
        <v>854</v>
      </c>
      <c r="D19" s="159" t="s">
        <v>859</v>
      </c>
      <c r="E19" s="161">
        <v>78</v>
      </c>
      <c r="F19" s="161">
        <v>1330</v>
      </c>
      <c r="G19" s="161">
        <v>22</v>
      </c>
      <c r="H19" s="161">
        <v>245</v>
      </c>
      <c r="I19" s="161">
        <v>53</v>
      </c>
      <c r="J19" s="161">
        <v>1172</v>
      </c>
      <c r="K19" s="161">
        <v>1</v>
      </c>
      <c r="L19" s="161">
        <v>30</v>
      </c>
      <c r="M19" s="161">
        <v>1725</v>
      </c>
    </row>
    <row r="20" spans="1:13" ht="89.25">
      <c r="A20" s="156">
        <v>12</v>
      </c>
      <c r="B20" s="162" t="s">
        <v>860</v>
      </c>
      <c r="C20" s="158" t="s">
        <v>861</v>
      </c>
      <c r="D20" s="159" t="s">
        <v>862</v>
      </c>
      <c r="E20" s="161">
        <v>93</v>
      </c>
      <c r="F20" s="161">
        <v>1260</v>
      </c>
      <c r="G20" s="161">
        <v>30</v>
      </c>
      <c r="H20" s="161">
        <v>244</v>
      </c>
      <c r="I20" s="161">
        <v>115</v>
      </c>
      <c r="J20" s="161">
        <v>1369</v>
      </c>
      <c r="K20" s="161">
        <v>2</v>
      </c>
      <c r="L20" s="161">
        <v>33</v>
      </c>
      <c r="M20" s="161">
        <v>1625</v>
      </c>
    </row>
    <row r="21" spans="1:13" ht="63.75">
      <c r="A21" s="156">
        <v>13</v>
      </c>
      <c r="B21" s="162" t="s">
        <v>853</v>
      </c>
      <c r="C21" s="158" t="s">
        <v>863</v>
      </c>
      <c r="D21" s="159" t="s">
        <v>864</v>
      </c>
      <c r="E21" s="161">
        <v>112</v>
      </c>
      <c r="F21" s="161">
        <v>1258</v>
      </c>
      <c r="G21" s="161">
        <v>25</v>
      </c>
      <c r="H21" s="161">
        <v>194</v>
      </c>
      <c r="I21" s="161">
        <v>45</v>
      </c>
      <c r="J21" s="161">
        <v>776</v>
      </c>
      <c r="K21" s="161">
        <v>0</v>
      </c>
      <c r="L21" s="161">
        <v>23</v>
      </c>
      <c r="M21" s="161">
        <v>1659</v>
      </c>
    </row>
    <row r="22" spans="1:13" ht="216.75">
      <c r="A22" s="156">
        <v>14</v>
      </c>
      <c r="B22" s="162" t="s">
        <v>845</v>
      </c>
      <c r="C22" s="158" t="s">
        <v>846</v>
      </c>
      <c r="D22" s="159" t="s">
        <v>865</v>
      </c>
      <c r="E22" s="161">
        <v>132</v>
      </c>
      <c r="F22" s="161">
        <v>1425</v>
      </c>
      <c r="G22" s="161">
        <v>49</v>
      </c>
      <c r="H22" s="161">
        <v>292</v>
      </c>
      <c r="I22" s="161">
        <v>73</v>
      </c>
      <c r="J22" s="161">
        <v>1205</v>
      </c>
      <c r="K22" s="161">
        <v>3</v>
      </c>
      <c r="L22" s="161">
        <v>18</v>
      </c>
      <c r="M22" s="161">
        <v>1890</v>
      </c>
    </row>
    <row r="23" spans="1:13" ht="51">
      <c r="A23" s="156">
        <v>15</v>
      </c>
      <c r="B23" s="162" t="s">
        <v>866</v>
      </c>
      <c r="C23" s="158" t="s">
        <v>867</v>
      </c>
      <c r="D23" s="159" t="s">
        <v>868</v>
      </c>
      <c r="E23" s="161">
        <v>63</v>
      </c>
      <c r="F23" s="161">
        <v>606</v>
      </c>
      <c r="G23" s="161">
        <v>15</v>
      </c>
      <c r="H23" s="161">
        <v>94</v>
      </c>
      <c r="I23" s="161">
        <v>39</v>
      </c>
      <c r="J23" s="161">
        <v>441</v>
      </c>
      <c r="K23" s="161">
        <v>0</v>
      </c>
      <c r="L23" s="161">
        <v>17</v>
      </c>
      <c r="M23" s="161">
        <v>815</v>
      </c>
    </row>
    <row r="24" spans="1:13" ht="114.75">
      <c r="A24" s="156">
        <v>16</v>
      </c>
      <c r="B24" s="162" t="s">
        <v>869</v>
      </c>
      <c r="C24" s="158" t="s">
        <v>870</v>
      </c>
      <c r="D24" s="159" t="s">
        <v>871</v>
      </c>
      <c r="E24" s="161">
        <v>55</v>
      </c>
      <c r="F24" s="161">
        <v>489</v>
      </c>
      <c r="G24" s="161">
        <v>19</v>
      </c>
      <c r="H24" s="161">
        <v>109</v>
      </c>
      <c r="I24" s="161">
        <v>52</v>
      </c>
      <c r="J24" s="161">
        <v>577</v>
      </c>
      <c r="K24" s="161">
        <v>1</v>
      </c>
      <c r="L24" s="161">
        <v>14</v>
      </c>
      <c r="M24" s="161">
        <v>658</v>
      </c>
    </row>
    <row r="25" spans="1:13" ht="89.25">
      <c r="A25" s="156">
        <v>17</v>
      </c>
      <c r="B25" s="164" t="s">
        <v>872</v>
      </c>
      <c r="C25" s="161" t="s">
        <v>849</v>
      </c>
      <c r="D25" s="161" t="s">
        <v>873</v>
      </c>
      <c r="E25" s="161">
        <v>126</v>
      </c>
      <c r="F25" s="161">
        <v>1493</v>
      </c>
      <c r="G25" s="161">
        <v>40</v>
      </c>
      <c r="H25" s="161">
        <v>204</v>
      </c>
      <c r="I25" s="161">
        <v>56</v>
      </c>
      <c r="J25" s="161">
        <v>900</v>
      </c>
      <c r="K25" s="161">
        <v>2</v>
      </c>
      <c r="L25" s="161">
        <v>27</v>
      </c>
      <c r="M25" s="161">
        <v>2001</v>
      </c>
    </row>
    <row r="26" spans="1:13" ht="89.25">
      <c r="A26" s="156">
        <v>18</v>
      </c>
      <c r="B26" s="165" t="s">
        <v>874</v>
      </c>
      <c r="C26" s="161" t="s">
        <v>843</v>
      </c>
      <c r="D26" s="161" t="s">
        <v>875</v>
      </c>
      <c r="E26" s="161">
        <v>75</v>
      </c>
      <c r="F26" s="161">
        <v>1097</v>
      </c>
      <c r="G26" s="161">
        <v>35</v>
      </c>
      <c r="H26" s="161">
        <v>264</v>
      </c>
      <c r="I26" s="161">
        <v>42</v>
      </c>
      <c r="J26" s="161">
        <v>684</v>
      </c>
      <c r="K26" s="161">
        <v>0</v>
      </c>
      <c r="L26" s="161">
        <v>17</v>
      </c>
      <c r="M26" s="161">
        <v>1438</v>
      </c>
    </row>
    <row r="27" spans="1:13">
      <c r="A27" s="795" t="s">
        <v>876</v>
      </c>
      <c r="B27" s="795"/>
      <c r="C27" s="795"/>
      <c r="D27" s="795"/>
      <c r="E27" s="166">
        <f>SUM(E9:E26)</f>
        <v>1905</v>
      </c>
      <c r="F27" s="167">
        <f t="shared" ref="F27:L27" si="0">SUM(F9:F26)</f>
        <v>20905</v>
      </c>
      <c r="G27" s="167">
        <f t="shared" si="0"/>
        <v>628</v>
      </c>
      <c r="H27" s="167">
        <f t="shared" si="0"/>
        <v>3879</v>
      </c>
      <c r="I27" s="167">
        <f t="shared" si="0"/>
        <v>982</v>
      </c>
      <c r="J27" s="167">
        <f t="shared" si="0"/>
        <v>14544</v>
      </c>
      <c r="K27" s="167">
        <f t="shared" si="0"/>
        <v>29</v>
      </c>
      <c r="L27" s="167">
        <f t="shared" si="0"/>
        <v>464</v>
      </c>
      <c r="M27" s="166">
        <f>SUM(M9:M26)</f>
        <v>27744</v>
      </c>
    </row>
    <row r="28" spans="1:13" ht="63.75">
      <c r="A28" s="168" t="s">
        <v>877</v>
      </c>
      <c r="B28" s="169" t="s">
        <v>878</v>
      </c>
      <c r="C28" s="169" t="s">
        <v>879</v>
      </c>
      <c r="D28" s="170" t="s">
        <v>880</v>
      </c>
      <c r="E28" s="171">
        <v>56</v>
      </c>
      <c r="F28" s="171">
        <v>622</v>
      </c>
      <c r="G28" s="171">
        <v>20</v>
      </c>
      <c r="H28" s="171">
        <v>150</v>
      </c>
      <c r="I28" s="171">
        <v>26</v>
      </c>
      <c r="J28" s="171">
        <v>205</v>
      </c>
      <c r="K28" s="171">
        <v>0</v>
      </c>
      <c r="L28" s="171">
        <v>26</v>
      </c>
      <c r="M28" s="171">
        <v>383</v>
      </c>
    </row>
    <row r="29" spans="1:13" ht="63.75">
      <c r="A29" s="168" t="s">
        <v>881</v>
      </c>
      <c r="B29" s="169" t="s">
        <v>882</v>
      </c>
      <c r="C29" s="169" t="s">
        <v>883</v>
      </c>
      <c r="D29" s="170" t="s">
        <v>884</v>
      </c>
      <c r="E29" s="171">
        <v>92</v>
      </c>
      <c r="F29" s="171">
        <v>864</v>
      </c>
      <c r="G29" s="171">
        <v>35</v>
      </c>
      <c r="H29" s="171">
        <v>201</v>
      </c>
      <c r="I29" s="171">
        <v>23</v>
      </c>
      <c r="J29" s="171">
        <v>263</v>
      </c>
      <c r="K29" s="171">
        <v>0</v>
      </c>
      <c r="L29" s="171">
        <v>30</v>
      </c>
      <c r="M29" s="171">
        <v>600</v>
      </c>
    </row>
    <row r="30" spans="1:13">
      <c r="A30" s="795" t="s">
        <v>885</v>
      </c>
      <c r="B30" s="795"/>
      <c r="C30" s="795"/>
      <c r="D30" s="795"/>
      <c r="E30" s="167">
        <f t="shared" ref="E30:M30" si="1">SUM(E28:E29)</f>
        <v>148</v>
      </c>
      <c r="F30" s="167">
        <f t="shared" si="1"/>
        <v>1486</v>
      </c>
      <c r="G30" s="167">
        <f t="shared" si="1"/>
        <v>55</v>
      </c>
      <c r="H30" s="167">
        <f t="shared" si="1"/>
        <v>351</v>
      </c>
      <c r="I30" s="167">
        <f t="shared" si="1"/>
        <v>49</v>
      </c>
      <c r="J30" s="167">
        <f t="shared" si="1"/>
        <v>468</v>
      </c>
      <c r="K30" s="167">
        <f t="shared" si="1"/>
        <v>0</v>
      </c>
      <c r="L30" s="167">
        <f t="shared" si="1"/>
        <v>56</v>
      </c>
      <c r="M30" s="167">
        <f t="shared" si="1"/>
        <v>983</v>
      </c>
    </row>
    <row r="31" spans="1:13" ht="409.5">
      <c r="A31" s="172" t="s">
        <v>886</v>
      </c>
      <c r="B31" s="162" t="s">
        <v>887</v>
      </c>
      <c r="C31" s="173" t="s">
        <v>888</v>
      </c>
      <c r="D31" s="173" t="s">
        <v>889</v>
      </c>
      <c r="E31" s="174">
        <v>115</v>
      </c>
      <c r="F31" s="174">
        <v>1548</v>
      </c>
      <c r="G31" s="174">
        <v>30</v>
      </c>
      <c r="H31" s="174">
        <v>283</v>
      </c>
      <c r="I31" s="174">
        <v>109</v>
      </c>
      <c r="J31" s="174">
        <v>1224</v>
      </c>
      <c r="K31" s="174">
        <v>5</v>
      </c>
      <c r="L31" s="174">
        <v>109</v>
      </c>
      <c r="M31" s="174">
        <v>2365</v>
      </c>
    </row>
    <row r="32" spans="1:13" ht="102">
      <c r="A32" s="172" t="s">
        <v>890</v>
      </c>
      <c r="B32" s="162" t="s">
        <v>891</v>
      </c>
      <c r="C32" s="173" t="s">
        <v>892</v>
      </c>
      <c r="D32" s="173" t="s">
        <v>893</v>
      </c>
      <c r="E32" s="174">
        <v>95</v>
      </c>
      <c r="F32" s="174">
        <v>1780</v>
      </c>
      <c r="G32" s="174">
        <v>34</v>
      </c>
      <c r="H32" s="174">
        <v>366</v>
      </c>
      <c r="I32" s="174">
        <v>49</v>
      </c>
      <c r="J32" s="174">
        <v>1054</v>
      </c>
      <c r="K32" s="174">
        <v>0</v>
      </c>
      <c r="L32" s="174">
        <v>48</v>
      </c>
      <c r="M32" s="174">
        <v>2148</v>
      </c>
    </row>
    <row r="33" spans="1:13" ht="114.75">
      <c r="A33" s="172" t="s">
        <v>894</v>
      </c>
      <c r="B33" s="162" t="s">
        <v>895</v>
      </c>
      <c r="C33" s="173" t="s">
        <v>896</v>
      </c>
      <c r="D33" s="173" t="s">
        <v>897</v>
      </c>
      <c r="E33" s="174">
        <v>74</v>
      </c>
      <c r="F33" s="174">
        <v>1141</v>
      </c>
      <c r="G33" s="174">
        <v>24</v>
      </c>
      <c r="H33" s="174">
        <v>311</v>
      </c>
      <c r="I33" s="174">
        <v>7</v>
      </c>
      <c r="J33" s="174">
        <v>295</v>
      </c>
      <c r="K33" s="174">
        <v>0</v>
      </c>
      <c r="L33" s="174">
        <v>31</v>
      </c>
      <c r="M33" s="174">
        <v>1008</v>
      </c>
    </row>
    <row r="34" spans="1:13" ht="153">
      <c r="A34" s="172" t="s">
        <v>31</v>
      </c>
      <c r="B34" s="162" t="s">
        <v>898</v>
      </c>
      <c r="C34" s="173" t="s">
        <v>888</v>
      </c>
      <c r="D34" s="173" t="s">
        <v>899</v>
      </c>
      <c r="E34" s="174">
        <v>64</v>
      </c>
      <c r="F34" s="174">
        <v>1138</v>
      </c>
      <c r="G34" s="174">
        <v>20</v>
      </c>
      <c r="H34" s="174">
        <v>249</v>
      </c>
      <c r="I34" s="174">
        <v>116</v>
      </c>
      <c r="J34" s="174">
        <v>2265</v>
      </c>
      <c r="K34" s="174">
        <v>2</v>
      </c>
      <c r="L34" s="174">
        <v>33</v>
      </c>
      <c r="M34" s="174">
        <v>2424</v>
      </c>
    </row>
    <row r="35" spans="1:13" ht="153">
      <c r="A35" s="172" t="s">
        <v>900</v>
      </c>
      <c r="B35" s="162" t="s">
        <v>901</v>
      </c>
      <c r="C35" s="173" t="s">
        <v>902</v>
      </c>
      <c r="D35" s="173" t="s">
        <v>903</v>
      </c>
      <c r="E35" s="174">
        <v>61</v>
      </c>
      <c r="F35" s="174">
        <v>915</v>
      </c>
      <c r="G35" s="174">
        <v>20</v>
      </c>
      <c r="H35" s="174">
        <v>242</v>
      </c>
      <c r="I35" s="174">
        <v>42</v>
      </c>
      <c r="J35" s="174">
        <v>757</v>
      </c>
      <c r="K35" s="174">
        <v>0</v>
      </c>
      <c r="L35" s="174">
        <v>33</v>
      </c>
      <c r="M35" s="174">
        <v>1216</v>
      </c>
    </row>
    <row r="36" spans="1:13" ht="76.5">
      <c r="A36" s="175" t="s">
        <v>904</v>
      </c>
      <c r="B36" s="176" t="s">
        <v>905</v>
      </c>
      <c r="C36" s="177" t="s">
        <v>906</v>
      </c>
      <c r="D36" s="177" t="s">
        <v>907</v>
      </c>
      <c r="E36" s="174">
        <v>97</v>
      </c>
      <c r="F36" s="174">
        <v>1109</v>
      </c>
      <c r="G36" s="174">
        <v>27</v>
      </c>
      <c r="H36" s="174">
        <v>215</v>
      </c>
      <c r="I36" s="174">
        <v>42</v>
      </c>
      <c r="J36" s="174">
        <v>354</v>
      </c>
      <c r="K36" s="174">
        <v>1</v>
      </c>
      <c r="L36" s="174">
        <v>33</v>
      </c>
      <c r="M36" s="174">
        <v>884</v>
      </c>
    </row>
    <row r="37" spans="1:13">
      <c r="A37" s="800" t="s">
        <v>908</v>
      </c>
      <c r="B37" s="800"/>
      <c r="C37" s="800"/>
      <c r="D37" s="800"/>
      <c r="E37" s="166">
        <f t="shared" ref="E37:M37" si="2">SUM(E31:E36)</f>
        <v>506</v>
      </c>
      <c r="F37" s="166">
        <f t="shared" si="2"/>
        <v>7631</v>
      </c>
      <c r="G37" s="166">
        <f t="shared" si="2"/>
        <v>155</v>
      </c>
      <c r="H37" s="166">
        <f t="shared" si="2"/>
        <v>1666</v>
      </c>
      <c r="I37" s="166">
        <f t="shared" si="2"/>
        <v>365</v>
      </c>
      <c r="J37" s="166">
        <f t="shared" si="2"/>
        <v>5949</v>
      </c>
      <c r="K37" s="166">
        <f t="shared" si="2"/>
        <v>8</v>
      </c>
      <c r="L37" s="166">
        <f t="shared" si="2"/>
        <v>287</v>
      </c>
      <c r="M37" s="166">
        <f t="shared" si="2"/>
        <v>10045</v>
      </c>
    </row>
    <row r="38" spans="1:13" ht="114.75">
      <c r="A38" s="178">
        <v>27</v>
      </c>
      <c r="B38" s="179" t="s">
        <v>909</v>
      </c>
      <c r="C38" s="180" t="s">
        <v>910</v>
      </c>
      <c r="D38" s="180" t="s">
        <v>911</v>
      </c>
      <c r="E38" s="181">
        <v>60</v>
      </c>
      <c r="F38" s="181">
        <v>768</v>
      </c>
      <c r="G38" s="181">
        <v>15</v>
      </c>
      <c r="H38" s="181">
        <v>189</v>
      </c>
      <c r="I38" s="181">
        <v>16</v>
      </c>
      <c r="J38" s="181">
        <v>248</v>
      </c>
      <c r="K38" s="181">
        <v>0</v>
      </c>
      <c r="L38" s="181">
        <v>28</v>
      </c>
      <c r="M38" s="181">
        <v>729</v>
      </c>
    </row>
    <row r="39" spans="1:13" ht="127.5">
      <c r="A39" s="178">
        <v>28</v>
      </c>
      <c r="B39" s="182" t="s">
        <v>912</v>
      </c>
      <c r="C39" s="183" t="s">
        <v>913</v>
      </c>
      <c r="D39" s="183" t="s">
        <v>914</v>
      </c>
      <c r="E39" s="184">
        <v>58</v>
      </c>
      <c r="F39" s="184">
        <v>671</v>
      </c>
      <c r="G39" s="184">
        <v>19</v>
      </c>
      <c r="H39" s="184">
        <v>215</v>
      </c>
      <c r="I39" s="184">
        <v>26</v>
      </c>
      <c r="J39" s="184">
        <v>229</v>
      </c>
      <c r="K39" s="184">
        <v>1</v>
      </c>
      <c r="L39" s="184">
        <v>24</v>
      </c>
      <c r="M39" s="184">
        <v>672</v>
      </c>
    </row>
    <row r="40" spans="1:13">
      <c r="A40" s="801" t="s">
        <v>915</v>
      </c>
      <c r="B40" s="801"/>
      <c r="C40" s="801"/>
      <c r="D40" s="801"/>
      <c r="E40" s="166">
        <f t="shared" ref="E40:M40" si="3">SUM(E38:E39)</f>
        <v>118</v>
      </c>
      <c r="F40" s="166">
        <f t="shared" si="3"/>
        <v>1439</v>
      </c>
      <c r="G40" s="166">
        <f t="shared" si="3"/>
        <v>34</v>
      </c>
      <c r="H40" s="166">
        <f t="shared" si="3"/>
        <v>404</v>
      </c>
      <c r="I40" s="166">
        <f t="shared" si="3"/>
        <v>42</v>
      </c>
      <c r="J40" s="166">
        <f t="shared" si="3"/>
        <v>477</v>
      </c>
      <c r="K40" s="166">
        <f t="shared" si="3"/>
        <v>1</v>
      </c>
      <c r="L40" s="166">
        <f t="shared" si="3"/>
        <v>52</v>
      </c>
      <c r="M40" s="166">
        <f t="shared" si="3"/>
        <v>1401</v>
      </c>
    </row>
    <row r="41" spans="1:13" ht="89.25">
      <c r="A41" s="185" t="s">
        <v>916</v>
      </c>
      <c r="B41" s="186" t="s">
        <v>917</v>
      </c>
      <c r="C41" s="187" t="s">
        <v>918</v>
      </c>
      <c r="D41" s="188" t="s">
        <v>919</v>
      </c>
      <c r="E41" s="189">
        <v>110</v>
      </c>
      <c r="F41" s="189">
        <v>1247</v>
      </c>
      <c r="G41" s="189">
        <v>25</v>
      </c>
      <c r="H41" s="189">
        <v>263</v>
      </c>
      <c r="I41" s="189">
        <v>35</v>
      </c>
      <c r="J41" s="189">
        <v>378</v>
      </c>
      <c r="K41" s="189">
        <v>1</v>
      </c>
      <c r="L41" s="189">
        <v>39</v>
      </c>
      <c r="M41" s="189">
        <v>1053</v>
      </c>
    </row>
    <row r="42" spans="1:13" ht="76.5">
      <c r="A42" s="185" t="s">
        <v>920</v>
      </c>
      <c r="B42" s="186" t="s">
        <v>921</v>
      </c>
      <c r="C42" s="187" t="s">
        <v>922</v>
      </c>
      <c r="D42" s="188" t="s">
        <v>923</v>
      </c>
      <c r="E42" s="189">
        <v>41</v>
      </c>
      <c r="F42" s="189">
        <v>482</v>
      </c>
      <c r="G42" s="189">
        <v>6</v>
      </c>
      <c r="H42" s="189">
        <v>82</v>
      </c>
      <c r="I42" s="189">
        <v>40</v>
      </c>
      <c r="J42" s="189">
        <v>350</v>
      </c>
      <c r="K42" s="189">
        <v>0</v>
      </c>
      <c r="L42" s="189">
        <v>19</v>
      </c>
      <c r="M42" s="189">
        <v>466</v>
      </c>
    </row>
    <row r="43" spans="1:13" ht="76.5">
      <c r="A43" s="185" t="s">
        <v>924</v>
      </c>
      <c r="B43" s="186" t="s">
        <v>925</v>
      </c>
      <c r="C43" s="187" t="s">
        <v>926</v>
      </c>
      <c r="D43" s="188" t="s">
        <v>927</v>
      </c>
      <c r="E43" s="189">
        <v>38</v>
      </c>
      <c r="F43" s="189">
        <v>624</v>
      </c>
      <c r="G43" s="189">
        <v>13</v>
      </c>
      <c r="H43" s="189">
        <v>160</v>
      </c>
      <c r="I43" s="189">
        <v>20</v>
      </c>
      <c r="J43" s="189">
        <v>267</v>
      </c>
      <c r="K43" s="189">
        <v>0</v>
      </c>
      <c r="L43" s="189">
        <v>12</v>
      </c>
      <c r="M43" s="189">
        <v>552</v>
      </c>
    </row>
    <row r="44" spans="1:13" ht="76.5">
      <c r="A44" s="190" t="s">
        <v>928</v>
      </c>
      <c r="B44" s="191" t="s">
        <v>929</v>
      </c>
      <c r="C44" s="192" t="s">
        <v>930</v>
      </c>
      <c r="D44" s="193" t="s">
        <v>931</v>
      </c>
      <c r="E44" s="189">
        <v>33</v>
      </c>
      <c r="F44" s="189">
        <v>708</v>
      </c>
      <c r="G44" s="189">
        <v>14</v>
      </c>
      <c r="H44" s="189">
        <v>154</v>
      </c>
      <c r="I44" s="189">
        <v>40</v>
      </c>
      <c r="J44" s="189">
        <v>504</v>
      </c>
      <c r="K44" s="189">
        <v>0</v>
      </c>
      <c r="L44" s="189">
        <v>20</v>
      </c>
      <c r="M44" s="189">
        <v>737</v>
      </c>
    </row>
    <row r="45" spans="1:13">
      <c r="A45" s="800" t="s">
        <v>932</v>
      </c>
      <c r="B45" s="800"/>
      <c r="C45" s="800"/>
      <c r="D45" s="800"/>
      <c r="E45" s="166">
        <f t="shared" ref="E45:M45" si="4">SUM(E41:E44)</f>
        <v>222</v>
      </c>
      <c r="F45" s="166">
        <f t="shared" si="4"/>
        <v>3061</v>
      </c>
      <c r="G45" s="166">
        <f t="shared" si="4"/>
        <v>58</v>
      </c>
      <c r="H45" s="166">
        <f t="shared" si="4"/>
        <v>659</v>
      </c>
      <c r="I45" s="166">
        <f t="shared" si="4"/>
        <v>135</v>
      </c>
      <c r="J45" s="166">
        <f t="shared" si="4"/>
        <v>1499</v>
      </c>
      <c r="K45" s="166">
        <f t="shared" si="4"/>
        <v>1</v>
      </c>
      <c r="L45" s="166">
        <f t="shared" si="4"/>
        <v>90</v>
      </c>
      <c r="M45" s="166">
        <f t="shared" si="4"/>
        <v>2808</v>
      </c>
    </row>
    <row r="46" spans="1:13" ht="114.75">
      <c r="A46" s="185" t="s">
        <v>933</v>
      </c>
      <c r="B46" s="186" t="s">
        <v>934</v>
      </c>
      <c r="C46" s="187" t="s">
        <v>935</v>
      </c>
      <c r="D46" s="188" t="s">
        <v>936</v>
      </c>
      <c r="E46" s="171">
        <v>69</v>
      </c>
      <c r="F46" s="171">
        <v>1079</v>
      </c>
      <c r="G46" s="171">
        <v>20</v>
      </c>
      <c r="H46" s="171">
        <v>187</v>
      </c>
      <c r="I46" s="171">
        <v>9</v>
      </c>
      <c r="J46" s="171">
        <v>83</v>
      </c>
      <c r="K46" s="171">
        <v>0</v>
      </c>
      <c r="L46" s="171">
        <v>23</v>
      </c>
      <c r="M46" s="171">
        <v>634</v>
      </c>
    </row>
    <row r="47" spans="1:13" ht="114.75">
      <c r="A47" s="185" t="s">
        <v>937</v>
      </c>
      <c r="B47" s="186" t="s">
        <v>938</v>
      </c>
      <c r="C47" s="187" t="s">
        <v>939</v>
      </c>
      <c r="D47" s="188" t="s">
        <v>940</v>
      </c>
      <c r="E47" s="171">
        <v>59</v>
      </c>
      <c r="F47" s="171">
        <v>545</v>
      </c>
      <c r="G47" s="171">
        <v>13</v>
      </c>
      <c r="H47" s="171">
        <v>100</v>
      </c>
      <c r="I47" s="171">
        <v>4</v>
      </c>
      <c r="J47" s="171">
        <v>48</v>
      </c>
      <c r="K47" s="171">
        <v>0</v>
      </c>
      <c r="L47" s="171">
        <v>10</v>
      </c>
      <c r="M47" s="171">
        <v>405</v>
      </c>
    </row>
    <row r="48" spans="1:13" ht="89.25">
      <c r="A48" s="185" t="s">
        <v>941</v>
      </c>
      <c r="B48" s="186" t="s">
        <v>942</v>
      </c>
      <c r="C48" s="187" t="s">
        <v>943</v>
      </c>
      <c r="D48" s="188" t="s">
        <v>944</v>
      </c>
      <c r="E48" s="171">
        <v>71</v>
      </c>
      <c r="F48" s="171">
        <v>918</v>
      </c>
      <c r="G48" s="171">
        <v>19</v>
      </c>
      <c r="H48" s="171">
        <v>188</v>
      </c>
      <c r="I48" s="171">
        <v>10</v>
      </c>
      <c r="J48" s="171">
        <v>44</v>
      </c>
      <c r="K48" s="171">
        <v>1</v>
      </c>
      <c r="L48" s="171">
        <v>20</v>
      </c>
      <c r="M48" s="171">
        <v>659</v>
      </c>
    </row>
    <row r="49" spans="1:13">
      <c r="A49" s="800" t="s">
        <v>945</v>
      </c>
      <c r="B49" s="800"/>
      <c r="C49" s="800"/>
      <c r="D49" s="800"/>
      <c r="E49" s="166">
        <f t="shared" ref="E49:M49" si="5">SUM(E46:E48)</f>
        <v>199</v>
      </c>
      <c r="F49" s="166">
        <f t="shared" si="5"/>
        <v>2542</v>
      </c>
      <c r="G49" s="166">
        <f t="shared" si="5"/>
        <v>52</v>
      </c>
      <c r="H49" s="166">
        <f t="shared" si="5"/>
        <v>475</v>
      </c>
      <c r="I49" s="166">
        <f t="shared" si="5"/>
        <v>23</v>
      </c>
      <c r="J49" s="166">
        <f t="shared" si="5"/>
        <v>175</v>
      </c>
      <c r="K49" s="166">
        <f t="shared" si="5"/>
        <v>1</v>
      </c>
      <c r="L49" s="166">
        <f t="shared" si="5"/>
        <v>53</v>
      </c>
      <c r="M49" s="166">
        <f t="shared" si="5"/>
        <v>1698</v>
      </c>
    </row>
    <row r="50" spans="1:13" ht="89.25">
      <c r="A50" s="185" t="s">
        <v>946</v>
      </c>
      <c r="B50" s="186" t="s">
        <v>947</v>
      </c>
      <c r="C50" s="187" t="s">
        <v>948</v>
      </c>
      <c r="D50" s="188" t="s">
        <v>949</v>
      </c>
      <c r="E50" s="171">
        <v>46</v>
      </c>
      <c r="F50" s="171">
        <v>627</v>
      </c>
      <c r="G50" s="171">
        <v>17</v>
      </c>
      <c r="H50" s="171">
        <v>111</v>
      </c>
      <c r="I50" s="171">
        <v>33</v>
      </c>
      <c r="J50" s="171">
        <v>463</v>
      </c>
      <c r="K50" s="171">
        <v>0</v>
      </c>
      <c r="L50" s="171">
        <v>43</v>
      </c>
      <c r="M50" s="171">
        <v>1035</v>
      </c>
    </row>
    <row r="51" spans="1:13" ht="140.25">
      <c r="A51" s="185" t="s">
        <v>950</v>
      </c>
      <c r="B51" s="186" t="s">
        <v>951</v>
      </c>
      <c r="C51" s="187" t="s">
        <v>948</v>
      </c>
      <c r="D51" s="188" t="s">
        <v>952</v>
      </c>
      <c r="E51" s="171">
        <v>51</v>
      </c>
      <c r="F51" s="171">
        <v>1041</v>
      </c>
      <c r="G51" s="171">
        <v>18</v>
      </c>
      <c r="H51" s="171">
        <v>265</v>
      </c>
      <c r="I51" s="171">
        <v>15</v>
      </c>
      <c r="J51" s="171">
        <v>322</v>
      </c>
      <c r="K51" s="171">
        <v>0</v>
      </c>
      <c r="L51" s="171">
        <v>13</v>
      </c>
      <c r="M51" s="171">
        <v>1320</v>
      </c>
    </row>
    <row r="52" spans="1:13" ht="102">
      <c r="A52" s="185" t="s">
        <v>953</v>
      </c>
      <c r="B52" s="186" t="s">
        <v>954</v>
      </c>
      <c r="C52" s="187" t="s">
        <v>955</v>
      </c>
      <c r="D52" s="188" t="s">
        <v>956</v>
      </c>
      <c r="E52" s="171">
        <v>29</v>
      </c>
      <c r="F52" s="171">
        <v>574</v>
      </c>
      <c r="G52" s="171">
        <v>14</v>
      </c>
      <c r="H52" s="171">
        <v>133</v>
      </c>
      <c r="I52" s="171">
        <v>8</v>
      </c>
      <c r="J52" s="171">
        <v>164</v>
      </c>
      <c r="K52" s="171">
        <v>0</v>
      </c>
      <c r="L52" s="171">
        <v>20</v>
      </c>
      <c r="M52" s="171">
        <v>690</v>
      </c>
    </row>
    <row r="53" spans="1:13" ht="102">
      <c r="A53" s="185" t="s">
        <v>957</v>
      </c>
      <c r="B53" s="186" t="s">
        <v>958</v>
      </c>
      <c r="C53" s="187" t="s">
        <v>959</v>
      </c>
      <c r="D53" s="188" t="s">
        <v>960</v>
      </c>
      <c r="E53" s="171">
        <v>15</v>
      </c>
      <c r="F53" s="171">
        <v>310</v>
      </c>
      <c r="G53" s="171">
        <v>4</v>
      </c>
      <c r="H53" s="171">
        <v>63</v>
      </c>
      <c r="I53" s="171">
        <v>6</v>
      </c>
      <c r="J53" s="171">
        <v>124</v>
      </c>
      <c r="K53" s="171">
        <v>0</v>
      </c>
      <c r="L53" s="171">
        <v>12</v>
      </c>
      <c r="M53" s="171">
        <v>427</v>
      </c>
    </row>
    <row r="54" spans="1:13" ht="89.25">
      <c r="A54" s="185" t="s">
        <v>961</v>
      </c>
      <c r="B54" s="186" t="s">
        <v>962</v>
      </c>
      <c r="C54" s="187" t="s">
        <v>963</v>
      </c>
      <c r="D54" s="188" t="s">
        <v>964</v>
      </c>
      <c r="E54" s="171">
        <v>27</v>
      </c>
      <c r="F54" s="171">
        <v>484</v>
      </c>
      <c r="G54" s="171">
        <v>7</v>
      </c>
      <c r="H54" s="171">
        <v>93</v>
      </c>
      <c r="I54" s="171">
        <v>6</v>
      </c>
      <c r="J54" s="171">
        <v>117</v>
      </c>
      <c r="K54" s="171">
        <v>0</v>
      </c>
      <c r="L54" s="171">
        <v>12</v>
      </c>
      <c r="M54" s="171">
        <v>576</v>
      </c>
    </row>
    <row r="55" spans="1:13">
      <c r="A55" s="802" t="s">
        <v>965</v>
      </c>
      <c r="B55" s="802"/>
      <c r="C55" s="802"/>
      <c r="D55" s="802"/>
      <c r="E55" s="194">
        <f t="shared" ref="E55:L55" si="6">SUM(E50:E54)</f>
        <v>168</v>
      </c>
      <c r="F55" s="194">
        <f t="shared" si="6"/>
        <v>3036</v>
      </c>
      <c r="G55" s="194">
        <f t="shared" si="6"/>
        <v>60</v>
      </c>
      <c r="H55" s="194">
        <f t="shared" si="6"/>
        <v>665</v>
      </c>
      <c r="I55" s="194">
        <f t="shared" si="6"/>
        <v>68</v>
      </c>
      <c r="J55" s="194">
        <f t="shared" si="6"/>
        <v>1190</v>
      </c>
      <c r="K55" s="194">
        <f t="shared" si="6"/>
        <v>0</v>
      </c>
      <c r="L55" s="194">
        <f t="shared" si="6"/>
        <v>100</v>
      </c>
      <c r="M55" s="194">
        <f>SUM(M50,M51,M52,M53,M54)</f>
        <v>4048</v>
      </c>
    </row>
    <row r="56" spans="1:13" ht="76.5">
      <c r="A56" s="185" t="s">
        <v>966</v>
      </c>
      <c r="B56" s="186" t="s">
        <v>967</v>
      </c>
      <c r="C56" s="187" t="s">
        <v>968</v>
      </c>
      <c r="D56" s="188" t="s">
        <v>969</v>
      </c>
      <c r="E56" s="195">
        <v>115</v>
      </c>
      <c r="F56" s="195">
        <v>1561</v>
      </c>
      <c r="G56" s="195">
        <v>32</v>
      </c>
      <c r="H56" s="195">
        <v>286</v>
      </c>
      <c r="I56" s="195">
        <v>9</v>
      </c>
      <c r="J56" s="195">
        <v>163</v>
      </c>
      <c r="K56" s="195">
        <v>3</v>
      </c>
      <c r="L56" s="195">
        <v>36</v>
      </c>
      <c r="M56" s="195">
        <v>1351</v>
      </c>
    </row>
    <row r="57" spans="1:13" ht="76.5">
      <c r="A57" s="185" t="s">
        <v>970</v>
      </c>
      <c r="B57" s="186" t="s">
        <v>971</v>
      </c>
      <c r="C57" s="187" t="s">
        <v>972</v>
      </c>
      <c r="D57" s="188" t="s">
        <v>973</v>
      </c>
      <c r="E57" s="195">
        <v>46</v>
      </c>
      <c r="F57" s="195">
        <v>718</v>
      </c>
      <c r="G57" s="195">
        <v>16</v>
      </c>
      <c r="H57" s="195">
        <v>117</v>
      </c>
      <c r="I57" s="195">
        <v>5</v>
      </c>
      <c r="J57" s="195">
        <v>117</v>
      </c>
      <c r="K57" s="195">
        <v>0</v>
      </c>
      <c r="L57" s="195">
        <v>13</v>
      </c>
      <c r="M57" s="195">
        <v>664</v>
      </c>
    </row>
    <row r="58" spans="1:13" ht="51">
      <c r="A58" s="185" t="s">
        <v>974</v>
      </c>
      <c r="B58" s="186" t="s">
        <v>975</v>
      </c>
      <c r="C58" s="187" t="s">
        <v>976</v>
      </c>
      <c r="D58" s="188" t="s">
        <v>977</v>
      </c>
      <c r="E58" s="195">
        <v>54</v>
      </c>
      <c r="F58" s="195">
        <v>541</v>
      </c>
      <c r="G58" s="195">
        <v>21</v>
      </c>
      <c r="H58" s="195">
        <v>88</v>
      </c>
      <c r="I58" s="195">
        <v>4</v>
      </c>
      <c r="J58" s="195">
        <v>28</v>
      </c>
      <c r="K58" s="195">
        <v>0</v>
      </c>
      <c r="L58" s="195">
        <v>8</v>
      </c>
      <c r="M58" s="195">
        <v>467</v>
      </c>
    </row>
    <row r="59" spans="1:13">
      <c r="A59" s="802" t="s">
        <v>978</v>
      </c>
      <c r="B59" s="802"/>
      <c r="C59" s="802"/>
      <c r="D59" s="802"/>
      <c r="E59" s="196">
        <f t="shared" ref="E59:M59" si="7">SUM(E56:E58)</f>
        <v>215</v>
      </c>
      <c r="F59" s="196">
        <f t="shared" si="7"/>
        <v>2820</v>
      </c>
      <c r="G59" s="196">
        <f t="shared" si="7"/>
        <v>69</v>
      </c>
      <c r="H59" s="196">
        <f t="shared" si="7"/>
        <v>491</v>
      </c>
      <c r="I59" s="196">
        <f t="shared" si="7"/>
        <v>18</v>
      </c>
      <c r="J59" s="196">
        <f t="shared" si="7"/>
        <v>308</v>
      </c>
      <c r="K59" s="196">
        <f t="shared" si="7"/>
        <v>3</v>
      </c>
      <c r="L59" s="196">
        <f t="shared" si="7"/>
        <v>57</v>
      </c>
      <c r="M59" s="196">
        <f t="shared" si="7"/>
        <v>2482</v>
      </c>
    </row>
    <row r="60" spans="1:13" ht="127.5">
      <c r="A60" s="185" t="s">
        <v>979</v>
      </c>
      <c r="B60" s="186" t="s">
        <v>980</v>
      </c>
      <c r="C60" s="187" t="s">
        <v>981</v>
      </c>
      <c r="D60" s="188" t="s">
        <v>982</v>
      </c>
      <c r="E60" s="197">
        <v>58</v>
      </c>
      <c r="F60" s="197">
        <v>1015</v>
      </c>
      <c r="G60" s="197">
        <v>15</v>
      </c>
      <c r="H60" s="197">
        <v>192</v>
      </c>
      <c r="I60" s="197">
        <v>35</v>
      </c>
      <c r="J60" s="197">
        <v>564</v>
      </c>
      <c r="K60" s="197">
        <v>0</v>
      </c>
      <c r="L60" s="197">
        <v>38</v>
      </c>
      <c r="M60" s="197">
        <v>1013</v>
      </c>
    </row>
    <row r="61" spans="1:13" ht="127.5">
      <c r="A61" s="185" t="s">
        <v>983</v>
      </c>
      <c r="B61" s="186" t="s">
        <v>984</v>
      </c>
      <c r="C61" s="187" t="s">
        <v>985</v>
      </c>
      <c r="D61" s="188" t="s">
        <v>986</v>
      </c>
      <c r="E61" s="197">
        <v>52</v>
      </c>
      <c r="F61" s="197">
        <v>802</v>
      </c>
      <c r="G61" s="197">
        <v>20</v>
      </c>
      <c r="H61" s="197">
        <v>198</v>
      </c>
      <c r="I61" s="197">
        <v>28</v>
      </c>
      <c r="J61" s="197">
        <v>407</v>
      </c>
      <c r="K61" s="197">
        <v>0</v>
      </c>
      <c r="L61" s="197">
        <v>21</v>
      </c>
      <c r="M61" s="197">
        <v>782</v>
      </c>
    </row>
    <row r="62" spans="1:13" ht="178.5">
      <c r="A62" s="185" t="s">
        <v>987</v>
      </c>
      <c r="B62" s="198" t="s">
        <v>988</v>
      </c>
      <c r="C62" s="187" t="s">
        <v>989</v>
      </c>
      <c r="D62" s="188" t="s">
        <v>990</v>
      </c>
      <c r="E62" s="197">
        <v>51</v>
      </c>
      <c r="F62" s="197">
        <v>686</v>
      </c>
      <c r="G62" s="197">
        <v>16</v>
      </c>
      <c r="H62" s="197">
        <v>188</v>
      </c>
      <c r="I62" s="197">
        <v>15</v>
      </c>
      <c r="J62" s="197">
        <v>201</v>
      </c>
      <c r="K62" s="197">
        <v>1</v>
      </c>
      <c r="L62" s="197">
        <v>16</v>
      </c>
      <c r="M62" s="197">
        <v>660</v>
      </c>
    </row>
    <row r="63" spans="1:13">
      <c r="A63" s="795" t="s">
        <v>991</v>
      </c>
      <c r="B63" s="795"/>
      <c r="C63" s="795"/>
      <c r="D63" s="795"/>
      <c r="E63" s="166">
        <f t="shared" ref="E63:M63" si="8">SUM(E60:E62)</f>
        <v>161</v>
      </c>
      <c r="F63" s="166">
        <f t="shared" si="8"/>
        <v>2503</v>
      </c>
      <c r="G63" s="166">
        <f t="shared" si="8"/>
        <v>51</v>
      </c>
      <c r="H63" s="166">
        <f t="shared" si="8"/>
        <v>578</v>
      </c>
      <c r="I63" s="166">
        <f t="shared" si="8"/>
        <v>78</v>
      </c>
      <c r="J63" s="166">
        <f t="shared" si="8"/>
        <v>1172</v>
      </c>
      <c r="K63" s="166">
        <f t="shared" si="8"/>
        <v>1</v>
      </c>
      <c r="L63" s="166">
        <f t="shared" si="8"/>
        <v>75</v>
      </c>
      <c r="M63" s="166">
        <f t="shared" si="8"/>
        <v>2455</v>
      </c>
    </row>
    <row r="64" spans="1:13">
      <c r="A64" s="803" t="s">
        <v>992</v>
      </c>
      <c r="B64" s="803"/>
      <c r="C64" s="803"/>
      <c r="D64" s="803"/>
      <c r="E64" s="199">
        <f t="shared" ref="E64:M64" si="9">SUM(E27,E30,E37,E40,E45,E49,E55,E59,E63)</f>
        <v>3642</v>
      </c>
      <c r="F64" s="199">
        <f t="shared" si="9"/>
        <v>45423</v>
      </c>
      <c r="G64" s="199">
        <f t="shared" si="9"/>
        <v>1162</v>
      </c>
      <c r="H64" s="199">
        <f t="shared" si="9"/>
        <v>9168</v>
      </c>
      <c r="I64" s="199">
        <f t="shared" si="9"/>
        <v>1760</v>
      </c>
      <c r="J64" s="199">
        <f t="shared" si="9"/>
        <v>25782</v>
      </c>
      <c r="K64" s="199">
        <f t="shared" si="9"/>
        <v>44</v>
      </c>
      <c r="L64" s="199">
        <f t="shared" si="9"/>
        <v>1234</v>
      </c>
      <c r="M64" s="199">
        <f t="shared" si="9"/>
        <v>53664</v>
      </c>
    </row>
    <row r="65" spans="1:13">
      <c r="A65" s="804" t="s">
        <v>993</v>
      </c>
      <c r="B65" s="805"/>
      <c r="C65" s="805"/>
      <c r="D65" s="805"/>
      <c r="E65" s="805"/>
      <c r="F65" s="805"/>
      <c r="G65" s="805"/>
      <c r="H65" s="805"/>
      <c r="I65" s="805"/>
      <c r="J65" s="805"/>
      <c r="K65" s="805"/>
      <c r="L65" s="805"/>
      <c r="M65" s="806"/>
    </row>
    <row r="66" spans="1:13" ht="178.5">
      <c r="A66" s="200" t="s">
        <v>52</v>
      </c>
      <c r="B66" s="201" t="s">
        <v>994</v>
      </c>
      <c r="C66" s="202" t="s">
        <v>995</v>
      </c>
      <c r="D66" s="203" t="s">
        <v>996</v>
      </c>
      <c r="E66" s="204">
        <v>200</v>
      </c>
      <c r="F66" s="204">
        <v>2365</v>
      </c>
      <c r="G66" s="204">
        <v>33</v>
      </c>
      <c r="H66" s="204">
        <v>289</v>
      </c>
      <c r="I66" s="204">
        <v>22</v>
      </c>
      <c r="J66" s="204">
        <v>335</v>
      </c>
      <c r="K66" s="204">
        <v>1</v>
      </c>
      <c r="L66" s="204">
        <v>139</v>
      </c>
      <c r="M66" s="204">
        <v>1835</v>
      </c>
    </row>
    <row r="67" spans="1:13" ht="178.5">
      <c r="A67" s="200" t="s">
        <v>997</v>
      </c>
      <c r="B67" s="201" t="s">
        <v>994</v>
      </c>
      <c r="C67" s="202" t="s">
        <v>995</v>
      </c>
      <c r="D67" s="203" t="s">
        <v>998</v>
      </c>
      <c r="E67" s="204">
        <v>226</v>
      </c>
      <c r="F67" s="204">
        <v>2516</v>
      </c>
      <c r="G67" s="204">
        <v>79</v>
      </c>
      <c r="H67" s="204">
        <v>604</v>
      </c>
      <c r="I67" s="204">
        <v>73</v>
      </c>
      <c r="J67" s="204">
        <v>769</v>
      </c>
      <c r="K67" s="204">
        <v>0</v>
      </c>
      <c r="L67" s="204">
        <v>12</v>
      </c>
      <c r="M67" s="204">
        <v>1664</v>
      </c>
    </row>
    <row r="68" spans="1:13" ht="178.5">
      <c r="A68" s="200" t="s">
        <v>441</v>
      </c>
      <c r="B68" s="201" t="s">
        <v>994</v>
      </c>
      <c r="C68" s="202" t="s">
        <v>995</v>
      </c>
      <c r="D68" s="205" t="s">
        <v>999</v>
      </c>
      <c r="E68" s="206">
        <v>230</v>
      </c>
      <c r="F68" s="206">
        <v>2763</v>
      </c>
      <c r="G68" s="206">
        <v>80</v>
      </c>
      <c r="H68" s="206">
        <v>663</v>
      </c>
      <c r="I68" s="206">
        <v>35</v>
      </c>
      <c r="J68" s="206">
        <v>481</v>
      </c>
      <c r="K68" s="206">
        <v>0</v>
      </c>
      <c r="L68" s="206">
        <v>12</v>
      </c>
      <c r="M68" s="206">
        <v>1461</v>
      </c>
    </row>
    <row r="69" spans="1:13" ht="153">
      <c r="A69" s="200" t="s">
        <v>442</v>
      </c>
      <c r="B69" s="201" t="s">
        <v>1000</v>
      </c>
      <c r="C69" s="207" t="s">
        <v>1001</v>
      </c>
      <c r="D69" s="208" t="s">
        <v>1002</v>
      </c>
      <c r="E69" s="209">
        <v>198</v>
      </c>
      <c r="F69" s="209">
        <v>2388</v>
      </c>
      <c r="G69" s="209">
        <v>53</v>
      </c>
      <c r="H69" s="209">
        <v>382</v>
      </c>
      <c r="I69" s="210" t="s">
        <v>1003</v>
      </c>
      <c r="J69" s="210" t="s">
        <v>1004</v>
      </c>
      <c r="K69" s="210" t="s">
        <v>40</v>
      </c>
      <c r="L69" s="209">
        <v>26</v>
      </c>
      <c r="M69" s="209">
        <v>1424</v>
      </c>
    </row>
    <row r="70" spans="1:13" ht="153">
      <c r="A70" s="200" t="s">
        <v>443</v>
      </c>
      <c r="B70" s="201" t="s">
        <v>1000</v>
      </c>
      <c r="C70" s="211" t="s">
        <v>1001</v>
      </c>
      <c r="D70" s="203" t="s">
        <v>1005</v>
      </c>
      <c r="E70" s="212">
        <v>168</v>
      </c>
      <c r="F70" s="212">
        <v>2286</v>
      </c>
      <c r="G70" s="212">
        <v>45</v>
      </c>
      <c r="H70" s="212">
        <v>365</v>
      </c>
      <c r="I70" s="213" t="s">
        <v>1006</v>
      </c>
      <c r="J70" s="213" t="s">
        <v>1007</v>
      </c>
      <c r="K70" s="213" t="s">
        <v>40</v>
      </c>
      <c r="L70" s="212">
        <v>40</v>
      </c>
      <c r="M70" s="212">
        <v>1475</v>
      </c>
    </row>
    <row r="71" spans="1:13" ht="63.75">
      <c r="A71" s="200" t="s">
        <v>444</v>
      </c>
      <c r="B71" s="201" t="s">
        <v>1008</v>
      </c>
      <c r="C71" s="211" t="s">
        <v>1009</v>
      </c>
      <c r="D71" s="203" t="s">
        <v>1010</v>
      </c>
      <c r="E71" s="204">
        <v>133</v>
      </c>
      <c r="F71" s="204">
        <v>1800</v>
      </c>
      <c r="G71" s="204">
        <v>49</v>
      </c>
      <c r="H71" s="204">
        <v>596</v>
      </c>
      <c r="I71" s="204">
        <v>15</v>
      </c>
      <c r="J71" s="204">
        <v>273</v>
      </c>
      <c r="K71" s="204">
        <v>1</v>
      </c>
      <c r="L71" s="204">
        <v>15</v>
      </c>
      <c r="M71" s="204">
        <v>1599</v>
      </c>
    </row>
    <row r="72" spans="1:13" ht="153">
      <c r="A72" s="200" t="s">
        <v>32</v>
      </c>
      <c r="B72" s="201" t="s">
        <v>1011</v>
      </c>
      <c r="C72" s="211" t="s">
        <v>1012</v>
      </c>
      <c r="D72" s="203" t="s">
        <v>1013</v>
      </c>
      <c r="E72" s="214">
        <v>119</v>
      </c>
      <c r="F72" s="214">
        <v>1422</v>
      </c>
      <c r="G72" s="214">
        <v>38</v>
      </c>
      <c r="H72" s="212">
        <v>336</v>
      </c>
      <c r="I72" s="212">
        <v>11</v>
      </c>
      <c r="J72" s="212">
        <v>134</v>
      </c>
      <c r="K72" s="214">
        <v>0</v>
      </c>
      <c r="L72" s="212">
        <v>18</v>
      </c>
      <c r="M72" s="215">
        <v>1020</v>
      </c>
    </row>
    <row r="73" spans="1:13" ht="89.25">
      <c r="A73" s="200" t="s">
        <v>445</v>
      </c>
      <c r="B73" s="201" t="s">
        <v>1014</v>
      </c>
      <c r="C73" s="211" t="s">
        <v>1015</v>
      </c>
      <c r="D73" s="203" t="s">
        <v>1016</v>
      </c>
      <c r="E73" s="204">
        <v>157</v>
      </c>
      <c r="F73" s="204">
        <v>2297</v>
      </c>
      <c r="G73" s="204">
        <v>63</v>
      </c>
      <c r="H73" s="204">
        <v>686</v>
      </c>
      <c r="I73" s="204">
        <v>22</v>
      </c>
      <c r="J73" s="204">
        <v>350</v>
      </c>
      <c r="K73" s="204">
        <v>0</v>
      </c>
      <c r="L73" s="204">
        <v>32</v>
      </c>
      <c r="M73" s="204">
        <v>1812</v>
      </c>
    </row>
    <row r="74" spans="1:13" ht="102">
      <c r="A74" s="200" t="s">
        <v>446</v>
      </c>
      <c r="B74" s="201" t="s">
        <v>1017</v>
      </c>
      <c r="C74" s="211" t="s">
        <v>1018</v>
      </c>
      <c r="D74" s="203" t="s">
        <v>1019</v>
      </c>
      <c r="E74" s="204">
        <v>83</v>
      </c>
      <c r="F74" s="204">
        <v>1250</v>
      </c>
      <c r="G74" s="204">
        <v>18</v>
      </c>
      <c r="H74" s="204">
        <v>291</v>
      </c>
      <c r="I74" s="204">
        <v>18</v>
      </c>
      <c r="J74" s="204">
        <v>136</v>
      </c>
      <c r="K74" s="204">
        <v>0</v>
      </c>
      <c r="L74" s="204">
        <v>19</v>
      </c>
      <c r="M74" s="204">
        <v>1032</v>
      </c>
    </row>
    <row r="75" spans="1:13" ht="76.5">
      <c r="A75" s="200" t="s">
        <v>447</v>
      </c>
      <c r="B75" s="216" t="s">
        <v>1020</v>
      </c>
      <c r="C75" s="211" t="s">
        <v>1021</v>
      </c>
      <c r="D75" s="203" t="s">
        <v>1022</v>
      </c>
      <c r="E75" s="204">
        <v>93</v>
      </c>
      <c r="F75" s="204">
        <v>1018</v>
      </c>
      <c r="G75" s="204">
        <v>40</v>
      </c>
      <c r="H75" s="204">
        <v>212</v>
      </c>
      <c r="I75" s="204">
        <v>34</v>
      </c>
      <c r="J75" s="204">
        <v>364</v>
      </c>
      <c r="K75" s="204">
        <v>0</v>
      </c>
      <c r="L75" s="204">
        <v>31</v>
      </c>
      <c r="M75" s="204">
        <v>809</v>
      </c>
    </row>
    <row r="76" spans="1:13">
      <c r="A76" s="798" t="s">
        <v>1023</v>
      </c>
      <c r="B76" s="807"/>
      <c r="C76" s="807"/>
      <c r="D76" s="807"/>
      <c r="E76" s="217">
        <f t="shared" ref="E76:M76" si="10">SUM(E66:E75)</f>
        <v>1607</v>
      </c>
      <c r="F76" s="218">
        <f t="shared" si="10"/>
        <v>20105</v>
      </c>
      <c r="G76" s="218">
        <f t="shared" si="10"/>
        <v>498</v>
      </c>
      <c r="H76" s="218">
        <f t="shared" si="10"/>
        <v>4424</v>
      </c>
      <c r="I76" s="218">
        <f t="shared" si="10"/>
        <v>230</v>
      </c>
      <c r="J76" s="218">
        <f t="shared" si="10"/>
        <v>2842</v>
      </c>
      <c r="K76" s="218">
        <f t="shared" si="10"/>
        <v>2</v>
      </c>
      <c r="L76" s="218">
        <f t="shared" si="10"/>
        <v>344</v>
      </c>
      <c r="M76" s="219">
        <f t="shared" si="10"/>
        <v>14131</v>
      </c>
    </row>
    <row r="77" spans="1:13" ht="140.25">
      <c r="A77" s="220" t="s">
        <v>448</v>
      </c>
      <c r="B77" s="221" t="s">
        <v>1024</v>
      </c>
      <c r="C77" s="221" t="s">
        <v>1025</v>
      </c>
      <c r="D77" s="222" t="s">
        <v>1026</v>
      </c>
      <c r="E77" s="223">
        <v>122</v>
      </c>
      <c r="F77" s="223">
        <v>4691</v>
      </c>
      <c r="G77" s="223">
        <v>4</v>
      </c>
      <c r="H77" s="223">
        <v>79</v>
      </c>
      <c r="I77" s="223">
        <v>61</v>
      </c>
      <c r="J77" s="223">
        <v>2496</v>
      </c>
      <c r="K77" s="223">
        <v>0</v>
      </c>
      <c r="L77" s="223">
        <v>29</v>
      </c>
      <c r="M77" s="224">
        <v>2195</v>
      </c>
    </row>
    <row r="78" spans="1:13" ht="89.25">
      <c r="A78" s="220" t="s">
        <v>46</v>
      </c>
      <c r="B78" s="221" t="s">
        <v>1027</v>
      </c>
      <c r="C78" s="221" t="s">
        <v>1028</v>
      </c>
      <c r="D78" s="222" t="s">
        <v>1029</v>
      </c>
      <c r="E78" s="223">
        <v>89</v>
      </c>
      <c r="F78" s="223">
        <v>3684</v>
      </c>
      <c r="G78" s="223">
        <v>3</v>
      </c>
      <c r="H78" s="223">
        <v>74</v>
      </c>
      <c r="I78" s="223">
        <v>44</v>
      </c>
      <c r="J78" s="223">
        <v>1730</v>
      </c>
      <c r="K78" s="223">
        <v>0</v>
      </c>
      <c r="L78" s="223">
        <v>27</v>
      </c>
      <c r="M78" s="224">
        <v>1954</v>
      </c>
    </row>
    <row r="79" spans="1:13" ht="89.25">
      <c r="A79" s="220" t="s">
        <v>449</v>
      </c>
      <c r="B79" s="221" t="s">
        <v>1030</v>
      </c>
      <c r="C79" s="221" t="s">
        <v>1031</v>
      </c>
      <c r="D79" s="222" t="s">
        <v>1032</v>
      </c>
      <c r="E79" s="223">
        <v>97</v>
      </c>
      <c r="F79" s="223">
        <v>3310</v>
      </c>
      <c r="G79" s="223">
        <v>6</v>
      </c>
      <c r="H79" s="223">
        <v>65</v>
      </c>
      <c r="I79" s="223">
        <v>48</v>
      </c>
      <c r="J79" s="223">
        <v>1010</v>
      </c>
      <c r="K79" s="223">
        <v>0</v>
      </c>
      <c r="L79" s="223">
        <v>20</v>
      </c>
      <c r="M79" s="224">
        <v>2300</v>
      </c>
    </row>
    <row r="80" spans="1:13" ht="409.5">
      <c r="A80" s="220" t="s">
        <v>1033</v>
      </c>
      <c r="B80" s="221" t="s">
        <v>1034</v>
      </c>
      <c r="C80" s="221" t="s">
        <v>1035</v>
      </c>
      <c r="D80" s="222" t="s">
        <v>1036</v>
      </c>
      <c r="E80" s="223">
        <v>71</v>
      </c>
      <c r="F80" s="223">
        <v>994</v>
      </c>
      <c r="G80" s="223">
        <v>3</v>
      </c>
      <c r="H80" s="223">
        <v>59</v>
      </c>
      <c r="I80" s="223">
        <v>35</v>
      </c>
      <c r="J80" s="223">
        <v>393</v>
      </c>
      <c r="K80" s="223">
        <v>0</v>
      </c>
      <c r="L80" s="223">
        <v>8</v>
      </c>
      <c r="M80" s="224">
        <v>601</v>
      </c>
    </row>
    <row r="81" spans="1:13" ht="89.25">
      <c r="A81" s="220" t="s">
        <v>1037</v>
      </c>
      <c r="B81" s="221" t="s">
        <v>1027</v>
      </c>
      <c r="C81" s="221" t="s">
        <v>1038</v>
      </c>
      <c r="D81" s="222" t="s">
        <v>1039</v>
      </c>
      <c r="E81" s="223">
        <v>66</v>
      </c>
      <c r="F81" s="223">
        <v>1501</v>
      </c>
      <c r="G81" s="223">
        <v>4</v>
      </c>
      <c r="H81" s="223">
        <v>63</v>
      </c>
      <c r="I81" s="223">
        <v>33</v>
      </c>
      <c r="J81" s="223">
        <v>417</v>
      </c>
      <c r="K81" s="223">
        <v>0</v>
      </c>
      <c r="L81" s="223">
        <v>11</v>
      </c>
      <c r="M81" s="224">
        <v>1084</v>
      </c>
    </row>
    <row r="82" spans="1:13" ht="114.75">
      <c r="A82" s="220" t="s">
        <v>1040</v>
      </c>
      <c r="B82" s="221" t="s">
        <v>1041</v>
      </c>
      <c r="C82" s="221" t="s">
        <v>1042</v>
      </c>
      <c r="D82" s="222" t="s">
        <v>1043</v>
      </c>
      <c r="E82" s="223">
        <v>57</v>
      </c>
      <c r="F82" s="223">
        <v>983</v>
      </c>
      <c r="G82" s="223">
        <v>5</v>
      </c>
      <c r="H82" s="223">
        <v>53</v>
      </c>
      <c r="I82" s="223">
        <v>28</v>
      </c>
      <c r="J82" s="223">
        <v>261</v>
      </c>
      <c r="K82" s="223">
        <v>0</v>
      </c>
      <c r="L82" s="223">
        <v>7</v>
      </c>
      <c r="M82" s="224">
        <v>722</v>
      </c>
    </row>
    <row r="83" spans="1:13" ht="153">
      <c r="A83" s="220" t="s">
        <v>1044</v>
      </c>
      <c r="B83" s="221" t="s">
        <v>1045</v>
      </c>
      <c r="C83" s="221" t="s">
        <v>1046</v>
      </c>
      <c r="D83" s="222" t="s">
        <v>1047</v>
      </c>
      <c r="E83" s="223">
        <v>80</v>
      </c>
      <c r="F83" s="223">
        <v>909</v>
      </c>
      <c r="G83" s="223">
        <v>6</v>
      </c>
      <c r="H83" s="223">
        <v>70</v>
      </c>
      <c r="I83" s="223">
        <v>39</v>
      </c>
      <c r="J83" s="223">
        <v>393</v>
      </c>
      <c r="K83" s="223">
        <v>0</v>
      </c>
      <c r="L83" s="223">
        <v>4</v>
      </c>
      <c r="M83" s="224">
        <v>516</v>
      </c>
    </row>
    <row r="84" spans="1:13">
      <c r="A84" s="798" t="s">
        <v>1048</v>
      </c>
      <c r="B84" s="799"/>
      <c r="C84" s="799"/>
      <c r="D84" s="799"/>
      <c r="E84" s="225">
        <f t="shared" ref="E84:M84" si="11">SUM(E77:E83)</f>
        <v>582</v>
      </c>
      <c r="F84" s="225">
        <f t="shared" si="11"/>
        <v>16072</v>
      </c>
      <c r="G84" s="225">
        <f>SUM(G77:G83)</f>
        <v>31</v>
      </c>
      <c r="H84" s="225">
        <f t="shared" si="11"/>
        <v>463</v>
      </c>
      <c r="I84" s="225">
        <f t="shared" si="11"/>
        <v>288</v>
      </c>
      <c r="J84" s="225">
        <f t="shared" si="11"/>
        <v>6700</v>
      </c>
      <c r="K84" s="225">
        <f t="shared" si="11"/>
        <v>0</v>
      </c>
      <c r="L84" s="225">
        <f t="shared" si="11"/>
        <v>106</v>
      </c>
      <c r="M84" s="226">
        <f t="shared" si="11"/>
        <v>9372</v>
      </c>
    </row>
    <row r="85" spans="1:13" ht="102">
      <c r="A85" s="227" t="s">
        <v>1049</v>
      </c>
      <c r="B85" s="228" t="s">
        <v>1050</v>
      </c>
      <c r="C85" s="228" t="s">
        <v>1051</v>
      </c>
      <c r="D85" s="229" t="s">
        <v>1052</v>
      </c>
      <c r="E85" s="230">
        <v>108</v>
      </c>
      <c r="F85" s="230">
        <v>1670</v>
      </c>
      <c r="G85" s="230">
        <v>46</v>
      </c>
      <c r="H85" s="230">
        <v>375</v>
      </c>
      <c r="I85" s="230">
        <v>0</v>
      </c>
      <c r="J85" s="230">
        <v>135</v>
      </c>
      <c r="K85" s="230">
        <v>0</v>
      </c>
      <c r="L85" s="230">
        <v>31</v>
      </c>
      <c r="M85" s="231">
        <v>1325</v>
      </c>
    </row>
    <row r="86" spans="1:13" ht="395.25">
      <c r="A86" s="232" t="s">
        <v>877</v>
      </c>
      <c r="B86" s="233" t="s">
        <v>1053</v>
      </c>
      <c r="C86" s="233" t="s">
        <v>1054</v>
      </c>
      <c r="D86" s="234" t="s">
        <v>1055</v>
      </c>
      <c r="E86" s="235">
        <v>215</v>
      </c>
      <c r="F86" s="235">
        <v>2841</v>
      </c>
      <c r="G86" s="235">
        <v>50</v>
      </c>
      <c r="H86" s="235">
        <v>348</v>
      </c>
      <c r="I86" s="235">
        <v>0</v>
      </c>
      <c r="J86" s="235">
        <v>141</v>
      </c>
      <c r="K86" s="235">
        <v>1</v>
      </c>
      <c r="L86" s="235">
        <v>76</v>
      </c>
      <c r="M86" s="236">
        <v>2254</v>
      </c>
    </row>
    <row r="87" spans="1:13" ht="395.25">
      <c r="A87" s="232" t="s">
        <v>881</v>
      </c>
      <c r="B87" s="233" t="s">
        <v>1056</v>
      </c>
      <c r="C87" s="233" t="s">
        <v>1054</v>
      </c>
      <c r="D87" s="234" t="s">
        <v>1057</v>
      </c>
      <c r="E87" s="235">
        <v>245</v>
      </c>
      <c r="F87" s="235">
        <v>3261</v>
      </c>
      <c r="G87" s="235">
        <v>58</v>
      </c>
      <c r="H87" s="235">
        <v>345</v>
      </c>
      <c r="I87" s="235">
        <v>2</v>
      </c>
      <c r="J87" s="235">
        <v>206</v>
      </c>
      <c r="K87" s="235">
        <v>1</v>
      </c>
      <c r="L87" s="235">
        <v>50</v>
      </c>
      <c r="M87" s="236">
        <v>1923</v>
      </c>
    </row>
    <row r="88" spans="1:13" ht="76.5">
      <c r="A88" s="232" t="s">
        <v>886</v>
      </c>
      <c r="B88" s="233" t="s">
        <v>1058</v>
      </c>
      <c r="C88" s="233" t="s">
        <v>1059</v>
      </c>
      <c r="D88" s="234" t="s">
        <v>1060</v>
      </c>
      <c r="E88" s="235">
        <v>195</v>
      </c>
      <c r="F88" s="235">
        <v>2929</v>
      </c>
      <c r="G88" s="235">
        <v>40</v>
      </c>
      <c r="H88" s="235">
        <v>305</v>
      </c>
      <c r="I88" s="235">
        <v>0</v>
      </c>
      <c r="J88" s="235">
        <v>162</v>
      </c>
      <c r="K88" s="235">
        <v>1</v>
      </c>
      <c r="L88" s="235">
        <v>48</v>
      </c>
      <c r="M88" s="236">
        <v>2062</v>
      </c>
    </row>
    <row r="89" spans="1:13" ht="76.5">
      <c r="A89" s="232" t="s">
        <v>890</v>
      </c>
      <c r="B89" s="233" t="s">
        <v>1058</v>
      </c>
      <c r="C89" s="233" t="s">
        <v>1061</v>
      </c>
      <c r="D89" s="234" t="s">
        <v>1062</v>
      </c>
      <c r="E89" s="235">
        <v>198</v>
      </c>
      <c r="F89" s="235">
        <v>2292</v>
      </c>
      <c r="G89" s="235">
        <v>30</v>
      </c>
      <c r="H89" s="235">
        <v>308</v>
      </c>
      <c r="I89" s="235">
        <v>1</v>
      </c>
      <c r="J89" s="235">
        <v>141</v>
      </c>
      <c r="K89" s="235">
        <v>1</v>
      </c>
      <c r="L89" s="235">
        <v>32</v>
      </c>
      <c r="M89" s="236">
        <v>1489</v>
      </c>
    </row>
    <row r="90" spans="1:13" ht="102">
      <c r="A90" s="232" t="s">
        <v>894</v>
      </c>
      <c r="B90" s="233" t="s">
        <v>1063</v>
      </c>
      <c r="C90" s="235" t="s">
        <v>1064</v>
      </c>
      <c r="D90" s="235" t="s">
        <v>1065</v>
      </c>
      <c r="E90" s="235">
        <v>110</v>
      </c>
      <c r="F90" s="235">
        <v>1549</v>
      </c>
      <c r="G90" s="235">
        <v>18</v>
      </c>
      <c r="H90" s="235">
        <v>175</v>
      </c>
      <c r="I90" s="235">
        <v>0</v>
      </c>
      <c r="J90" s="235">
        <v>93</v>
      </c>
      <c r="K90" s="235">
        <v>0</v>
      </c>
      <c r="L90" s="235">
        <v>17</v>
      </c>
      <c r="M90" s="236">
        <v>1057</v>
      </c>
    </row>
    <row r="91" spans="1:13" ht="165.75">
      <c r="A91" s="232" t="s">
        <v>31</v>
      </c>
      <c r="B91" s="233" t="s">
        <v>1066</v>
      </c>
      <c r="C91" s="233" t="s">
        <v>1067</v>
      </c>
      <c r="D91" s="234" t="s">
        <v>1068</v>
      </c>
      <c r="E91" s="235">
        <v>99</v>
      </c>
      <c r="F91" s="235">
        <v>1687</v>
      </c>
      <c r="G91" s="235">
        <v>52</v>
      </c>
      <c r="H91" s="235">
        <v>260</v>
      </c>
      <c r="I91" s="235">
        <v>2</v>
      </c>
      <c r="J91" s="235">
        <v>82</v>
      </c>
      <c r="K91" s="235">
        <v>1</v>
      </c>
      <c r="L91" s="235">
        <v>34</v>
      </c>
      <c r="M91" s="236">
        <v>973</v>
      </c>
    </row>
    <row r="92" spans="1:13" ht="89.25">
      <c r="A92" s="232" t="s">
        <v>900</v>
      </c>
      <c r="B92" s="233" t="s">
        <v>1069</v>
      </c>
      <c r="C92" s="233" t="s">
        <v>1070</v>
      </c>
      <c r="D92" s="234" t="s">
        <v>1071</v>
      </c>
      <c r="E92" s="235">
        <v>103</v>
      </c>
      <c r="F92" s="235">
        <v>1511</v>
      </c>
      <c r="G92" s="235">
        <v>42</v>
      </c>
      <c r="H92" s="235">
        <v>270</v>
      </c>
      <c r="I92" s="235">
        <v>2</v>
      </c>
      <c r="J92" s="235">
        <v>106</v>
      </c>
      <c r="K92" s="235">
        <v>0</v>
      </c>
      <c r="L92" s="235">
        <v>28</v>
      </c>
      <c r="M92" s="236">
        <v>1069</v>
      </c>
    </row>
    <row r="93" spans="1:13" ht="127.5">
      <c r="A93" s="232" t="s">
        <v>904</v>
      </c>
      <c r="B93" s="233" t="s">
        <v>1072</v>
      </c>
      <c r="C93" s="233" t="s">
        <v>1073</v>
      </c>
      <c r="D93" s="234" t="s">
        <v>1074</v>
      </c>
      <c r="E93" s="235">
        <v>90</v>
      </c>
      <c r="F93" s="235">
        <v>1100</v>
      </c>
      <c r="G93" s="235">
        <v>30</v>
      </c>
      <c r="H93" s="235">
        <v>98</v>
      </c>
      <c r="I93" s="235">
        <v>1</v>
      </c>
      <c r="J93" s="235">
        <v>59</v>
      </c>
      <c r="K93" s="235">
        <v>1</v>
      </c>
      <c r="L93" s="235">
        <v>28</v>
      </c>
      <c r="M93" s="236">
        <v>600</v>
      </c>
    </row>
    <row r="94" spans="1:13" ht="165.75">
      <c r="A94" s="232" t="s">
        <v>1075</v>
      </c>
      <c r="B94" s="233" t="s">
        <v>1076</v>
      </c>
      <c r="C94" s="233" t="s">
        <v>1077</v>
      </c>
      <c r="D94" s="234" t="s">
        <v>1078</v>
      </c>
      <c r="E94" s="235">
        <v>98</v>
      </c>
      <c r="F94" s="235">
        <v>1555</v>
      </c>
      <c r="G94" s="235">
        <v>20</v>
      </c>
      <c r="H94" s="235">
        <v>100</v>
      </c>
      <c r="I94" s="235">
        <v>0</v>
      </c>
      <c r="J94" s="235">
        <v>56</v>
      </c>
      <c r="K94" s="235">
        <v>2</v>
      </c>
      <c r="L94" s="235">
        <v>20</v>
      </c>
      <c r="M94" s="236">
        <v>866</v>
      </c>
    </row>
    <row r="95" spans="1:13">
      <c r="A95" s="798" t="s">
        <v>1079</v>
      </c>
      <c r="B95" s="799"/>
      <c r="C95" s="799"/>
      <c r="D95" s="799"/>
      <c r="E95" s="237">
        <f>SUM(E86:E94)</f>
        <v>1353</v>
      </c>
      <c r="F95" s="237">
        <f>SUM(F86:F94)</f>
        <v>18725</v>
      </c>
      <c r="G95" s="237">
        <v>340</v>
      </c>
      <c r="H95" s="237">
        <v>2209</v>
      </c>
      <c r="I95" s="237">
        <v>8</v>
      </c>
      <c r="J95" s="237">
        <v>1046</v>
      </c>
      <c r="K95" s="237">
        <v>8</v>
      </c>
      <c r="L95" s="237">
        <v>333</v>
      </c>
      <c r="M95" s="238">
        <v>12293</v>
      </c>
    </row>
    <row r="96" spans="1:13" ht="102">
      <c r="A96" s="200" t="s">
        <v>1080</v>
      </c>
      <c r="B96" s="239" t="s">
        <v>1081</v>
      </c>
      <c r="C96" s="239" t="s">
        <v>1082</v>
      </c>
      <c r="D96" s="240" t="s">
        <v>1083</v>
      </c>
      <c r="E96" s="209">
        <v>77</v>
      </c>
      <c r="F96" s="209">
        <v>1309</v>
      </c>
      <c r="G96" s="209">
        <v>25</v>
      </c>
      <c r="H96" s="209">
        <v>238</v>
      </c>
      <c r="I96" s="209">
        <v>23</v>
      </c>
      <c r="J96" s="209">
        <v>461</v>
      </c>
      <c r="K96" s="240" t="s">
        <v>40</v>
      </c>
      <c r="L96" s="209">
        <v>47</v>
      </c>
      <c r="M96" s="215">
        <v>1393</v>
      </c>
    </row>
    <row r="97" spans="1:13" ht="114.75">
      <c r="A97" s="200" t="s">
        <v>916</v>
      </c>
      <c r="B97" s="239" t="s">
        <v>1084</v>
      </c>
      <c r="C97" s="239" t="s">
        <v>1085</v>
      </c>
      <c r="D97" s="240" t="s">
        <v>1086</v>
      </c>
      <c r="E97" s="209">
        <v>46</v>
      </c>
      <c r="F97" s="209">
        <v>1019</v>
      </c>
      <c r="G97" s="209">
        <v>20</v>
      </c>
      <c r="H97" s="209">
        <v>189</v>
      </c>
      <c r="I97" s="209">
        <v>3</v>
      </c>
      <c r="J97" s="209">
        <v>60</v>
      </c>
      <c r="K97" s="240" t="s">
        <v>40</v>
      </c>
      <c r="L97" s="209">
        <v>19</v>
      </c>
      <c r="M97" s="215">
        <v>802</v>
      </c>
    </row>
    <row r="98" spans="1:13" ht="114.75">
      <c r="A98" s="200" t="s">
        <v>920</v>
      </c>
      <c r="B98" s="239" t="s">
        <v>1087</v>
      </c>
      <c r="C98" s="239" t="s">
        <v>1088</v>
      </c>
      <c r="D98" s="240" t="s">
        <v>1089</v>
      </c>
      <c r="E98" s="209">
        <v>47</v>
      </c>
      <c r="F98" s="209">
        <v>857</v>
      </c>
      <c r="G98" s="209">
        <v>6</v>
      </c>
      <c r="H98" s="209">
        <v>171</v>
      </c>
      <c r="I98" s="209">
        <v>7</v>
      </c>
      <c r="J98" s="209">
        <v>94</v>
      </c>
      <c r="K98" s="240" t="s">
        <v>40</v>
      </c>
      <c r="L98" s="209">
        <v>17</v>
      </c>
      <c r="M98" s="215">
        <v>653</v>
      </c>
    </row>
    <row r="99" spans="1:13" ht="127.5">
      <c r="A99" s="200" t="s">
        <v>924</v>
      </c>
      <c r="B99" s="239" t="s">
        <v>1090</v>
      </c>
      <c r="C99" s="239" t="s">
        <v>1091</v>
      </c>
      <c r="D99" s="240" t="s">
        <v>1092</v>
      </c>
      <c r="E99" s="209">
        <v>26</v>
      </c>
      <c r="F99" s="209">
        <v>917</v>
      </c>
      <c r="G99" s="209">
        <v>9</v>
      </c>
      <c r="H99" s="209">
        <v>155</v>
      </c>
      <c r="I99" s="209">
        <v>23</v>
      </c>
      <c r="J99" s="209">
        <v>485</v>
      </c>
      <c r="K99" s="209">
        <v>0</v>
      </c>
      <c r="L99" s="209">
        <v>21</v>
      </c>
      <c r="M99" s="215">
        <v>945</v>
      </c>
    </row>
    <row r="100" spans="1:13">
      <c r="A100" s="813" t="s">
        <v>1093</v>
      </c>
      <c r="B100" s="814"/>
      <c r="C100" s="814"/>
      <c r="D100" s="815"/>
      <c r="E100" s="241">
        <f>SUM(E96:E99)</f>
        <v>196</v>
      </c>
      <c r="F100" s="241">
        <f>SUM(F96:F99)</f>
        <v>4102</v>
      </c>
      <c r="G100" s="241">
        <f t="shared" ref="G100:M100" si="12">SUM(G96:G99)</f>
        <v>60</v>
      </c>
      <c r="H100" s="241">
        <f t="shared" si="12"/>
        <v>753</v>
      </c>
      <c r="I100" s="241">
        <f t="shared" si="12"/>
        <v>56</v>
      </c>
      <c r="J100" s="241">
        <f t="shared" si="12"/>
        <v>1100</v>
      </c>
      <c r="K100" s="241">
        <f t="shared" si="12"/>
        <v>0</v>
      </c>
      <c r="L100" s="241">
        <f t="shared" si="12"/>
        <v>104</v>
      </c>
      <c r="M100" s="242">
        <f t="shared" si="12"/>
        <v>3793</v>
      </c>
    </row>
    <row r="101" spans="1:13" ht="395.25">
      <c r="A101" s="243"/>
      <c r="B101" s="244" t="s">
        <v>1094</v>
      </c>
      <c r="C101" s="245" t="s">
        <v>1095</v>
      </c>
      <c r="D101" s="243" t="s">
        <v>1096</v>
      </c>
      <c r="E101" s="246">
        <v>84</v>
      </c>
      <c r="F101" s="246">
        <v>1026</v>
      </c>
      <c r="G101" s="246">
        <v>39</v>
      </c>
      <c r="H101" s="246">
        <v>359</v>
      </c>
      <c r="I101" s="246">
        <v>63</v>
      </c>
      <c r="J101" s="246">
        <v>774</v>
      </c>
      <c r="K101" s="246">
        <v>1</v>
      </c>
      <c r="L101" s="246">
        <v>11</v>
      </c>
      <c r="M101" s="246">
        <v>1254</v>
      </c>
    </row>
    <row r="102" spans="1:13" ht="395.25">
      <c r="A102" s="247" t="s">
        <v>928</v>
      </c>
      <c r="B102" s="244" t="s">
        <v>1094</v>
      </c>
      <c r="C102" s="245" t="s">
        <v>1095</v>
      </c>
      <c r="D102" s="248" t="s">
        <v>1097</v>
      </c>
      <c r="E102" s="249">
        <v>116</v>
      </c>
      <c r="F102" s="249">
        <v>1473</v>
      </c>
      <c r="G102" s="249">
        <v>38</v>
      </c>
      <c r="H102" s="249">
        <v>355</v>
      </c>
      <c r="I102" s="249">
        <v>56</v>
      </c>
      <c r="J102" s="249">
        <v>703</v>
      </c>
      <c r="K102" s="249">
        <v>1</v>
      </c>
      <c r="L102" s="249">
        <v>27</v>
      </c>
      <c r="M102" s="250">
        <v>1770</v>
      </c>
    </row>
    <row r="103" spans="1:13" ht="165.75">
      <c r="A103" s="200" t="s">
        <v>937</v>
      </c>
      <c r="B103" s="239" t="s">
        <v>1098</v>
      </c>
      <c r="C103" s="251" t="s">
        <v>1099</v>
      </c>
      <c r="D103" s="240" t="s">
        <v>1100</v>
      </c>
      <c r="E103" s="252">
        <v>92</v>
      </c>
      <c r="F103" s="252">
        <v>975</v>
      </c>
      <c r="G103" s="252">
        <v>26</v>
      </c>
      <c r="H103" s="252">
        <v>249</v>
      </c>
      <c r="I103" s="252">
        <v>37</v>
      </c>
      <c r="J103" s="252">
        <v>519</v>
      </c>
      <c r="K103" s="252"/>
      <c r="L103" s="252">
        <v>26</v>
      </c>
      <c r="M103" s="252">
        <v>843</v>
      </c>
    </row>
    <row r="104" spans="1:13">
      <c r="A104" s="816" t="s">
        <v>1101</v>
      </c>
      <c r="B104" s="817"/>
      <c r="C104" s="817"/>
      <c r="D104" s="817"/>
      <c r="E104" s="253">
        <f t="shared" ref="E104:M104" si="13">SUM(E102:E103)</f>
        <v>208</v>
      </c>
      <c r="F104" s="254">
        <f t="shared" si="13"/>
        <v>2448</v>
      </c>
      <c r="G104" s="253">
        <f t="shared" si="13"/>
        <v>64</v>
      </c>
      <c r="H104" s="253">
        <f t="shared" si="13"/>
        <v>604</v>
      </c>
      <c r="I104" s="253">
        <f t="shared" si="13"/>
        <v>93</v>
      </c>
      <c r="J104" s="254">
        <f t="shared" si="13"/>
        <v>1222</v>
      </c>
      <c r="K104" s="253">
        <f t="shared" si="13"/>
        <v>1</v>
      </c>
      <c r="L104" s="253">
        <f t="shared" si="13"/>
        <v>53</v>
      </c>
      <c r="M104" s="255">
        <f t="shared" si="13"/>
        <v>2613</v>
      </c>
    </row>
    <row r="105" spans="1:13" ht="216.75">
      <c r="A105" s="256" t="s">
        <v>941</v>
      </c>
      <c r="B105" s="257" t="s">
        <v>1102</v>
      </c>
      <c r="C105" s="258" t="s">
        <v>1103</v>
      </c>
      <c r="D105" s="259" t="s">
        <v>1104</v>
      </c>
      <c r="E105" s="260">
        <v>119</v>
      </c>
      <c r="F105" s="260">
        <v>1469</v>
      </c>
      <c r="G105" s="260">
        <v>36</v>
      </c>
      <c r="H105" s="260">
        <v>304</v>
      </c>
      <c r="I105" s="260">
        <v>12</v>
      </c>
      <c r="J105" s="260">
        <v>208</v>
      </c>
      <c r="K105" s="260">
        <v>0</v>
      </c>
      <c r="L105" s="260">
        <v>41</v>
      </c>
      <c r="M105" s="261">
        <v>1383</v>
      </c>
    </row>
    <row r="106" spans="1:13" ht="216.75">
      <c r="A106" s="262" t="s">
        <v>946</v>
      </c>
      <c r="B106" s="263" t="s">
        <v>1102</v>
      </c>
      <c r="C106" s="264" t="s">
        <v>1105</v>
      </c>
      <c r="D106" s="265" t="s">
        <v>1106</v>
      </c>
      <c r="E106" s="266">
        <v>40</v>
      </c>
      <c r="F106" s="266">
        <v>673</v>
      </c>
      <c r="G106" s="266">
        <v>8</v>
      </c>
      <c r="H106" s="266">
        <v>82</v>
      </c>
      <c r="I106" s="266">
        <v>6</v>
      </c>
      <c r="J106" s="266">
        <v>29</v>
      </c>
      <c r="K106" s="266">
        <v>0</v>
      </c>
      <c r="L106" s="266">
        <v>2</v>
      </c>
      <c r="M106" s="267">
        <v>581</v>
      </c>
    </row>
    <row r="107" spans="1:13">
      <c r="A107" s="798" t="s">
        <v>1107</v>
      </c>
      <c r="B107" s="799"/>
      <c r="C107" s="799"/>
      <c r="D107" s="799"/>
      <c r="E107" s="268">
        <f t="shared" ref="E107:M107" si="14">SUM(E105:E106)</f>
        <v>159</v>
      </c>
      <c r="F107" s="268">
        <f t="shared" si="14"/>
        <v>2142</v>
      </c>
      <c r="G107" s="268">
        <f t="shared" si="14"/>
        <v>44</v>
      </c>
      <c r="H107" s="268">
        <f t="shared" si="14"/>
        <v>386</v>
      </c>
      <c r="I107" s="268">
        <f t="shared" si="14"/>
        <v>18</v>
      </c>
      <c r="J107" s="268">
        <f t="shared" si="14"/>
        <v>237</v>
      </c>
      <c r="K107" s="268">
        <f t="shared" si="14"/>
        <v>0</v>
      </c>
      <c r="L107" s="268">
        <f t="shared" si="14"/>
        <v>43</v>
      </c>
      <c r="M107" s="219">
        <f t="shared" si="14"/>
        <v>1964</v>
      </c>
    </row>
    <row r="108" spans="1:13" ht="102">
      <c r="A108" s="200" t="s">
        <v>950</v>
      </c>
      <c r="B108" s="239" t="s">
        <v>1108</v>
      </c>
      <c r="C108" s="269" t="s">
        <v>1109</v>
      </c>
      <c r="D108" s="240" t="s">
        <v>1110</v>
      </c>
      <c r="E108" s="252">
        <v>50</v>
      </c>
      <c r="F108" s="252">
        <v>784</v>
      </c>
      <c r="G108" s="252">
        <v>13</v>
      </c>
      <c r="H108" s="252">
        <v>180</v>
      </c>
      <c r="I108" s="252">
        <v>46</v>
      </c>
      <c r="J108" s="252">
        <v>543</v>
      </c>
      <c r="K108" s="252">
        <v>0</v>
      </c>
      <c r="L108" s="252">
        <v>29</v>
      </c>
      <c r="M108" s="252">
        <v>628</v>
      </c>
    </row>
    <row r="109" spans="1:13" ht="127.5">
      <c r="A109" s="270" t="s">
        <v>953</v>
      </c>
      <c r="B109" s="271" t="s">
        <v>1111</v>
      </c>
      <c r="C109" s="272" t="s">
        <v>1112</v>
      </c>
      <c r="D109" s="273" t="s">
        <v>1113</v>
      </c>
      <c r="E109" s="274">
        <v>64</v>
      </c>
      <c r="F109" s="274">
        <v>855</v>
      </c>
      <c r="G109" s="274">
        <v>15</v>
      </c>
      <c r="H109" s="274">
        <v>179</v>
      </c>
      <c r="I109" s="274">
        <v>11</v>
      </c>
      <c r="J109" s="274">
        <v>115</v>
      </c>
      <c r="K109" s="274">
        <v>0</v>
      </c>
      <c r="L109" s="274">
        <v>12</v>
      </c>
      <c r="M109" s="274">
        <v>507</v>
      </c>
    </row>
    <row r="110" spans="1:13">
      <c r="A110" s="798" t="s">
        <v>1114</v>
      </c>
      <c r="B110" s="799"/>
      <c r="C110" s="799"/>
      <c r="D110" s="799"/>
      <c r="E110" s="268">
        <f t="shared" ref="E110:M110" si="15">SUM(E108:E109)</f>
        <v>114</v>
      </c>
      <c r="F110" s="268">
        <f t="shared" si="15"/>
        <v>1639</v>
      </c>
      <c r="G110" s="268">
        <f t="shared" si="15"/>
        <v>28</v>
      </c>
      <c r="H110" s="268">
        <f t="shared" si="15"/>
        <v>359</v>
      </c>
      <c r="I110" s="268">
        <f t="shared" si="15"/>
        <v>57</v>
      </c>
      <c r="J110" s="268">
        <f t="shared" si="15"/>
        <v>658</v>
      </c>
      <c r="K110" s="268">
        <f t="shared" si="15"/>
        <v>0</v>
      </c>
      <c r="L110" s="268">
        <f t="shared" si="15"/>
        <v>41</v>
      </c>
      <c r="M110" s="219">
        <f t="shared" si="15"/>
        <v>1135</v>
      </c>
    </row>
    <row r="111" spans="1:13" ht="63.75">
      <c r="A111" s="200" t="s">
        <v>961</v>
      </c>
      <c r="B111" s="239" t="s">
        <v>1115</v>
      </c>
      <c r="C111" s="239" t="s">
        <v>1116</v>
      </c>
      <c r="D111" s="240" t="s">
        <v>1117</v>
      </c>
      <c r="E111" s="252">
        <v>57</v>
      </c>
      <c r="F111" s="252">
        <v>810</v>
      </c>
      <c r="G111" s="252">
        <v>20</v>
      </c>
      <c r="H111" s="252">
        <v>164</v>
      </c>
      <c r="I111" s="252">
        <v>32</v>
      </c>
      <c r="J111" s="252">
        <v>366</v>
      </c>
      <c r="K111" s="252">
        <v>0</v>
      </c>
      <c r="L111" s="252">
        <v>23</v>
      </c>
      <c r="M111" s="252">
        <v>670</v>
      </c>
    </row>
    <row r="112" spans="1:13" ht="267.75">
      <c r="A112" s="270"/>
      <c r="B112" s="271" t="s">
        <v>1118</v>
      </c>
      <c r="C112" s="271" t="s">
        <v>1119</v>
      </c>
      <c r="D112" s="273" t="s">
        <v>1120</v>
      </c>
      <c r="E112" s="252">
        <v>53</v>
      </c>
      <c r="F112" s="252">
        <v>749</v>
      </c>
      <c r="G112" s="252">
        <v>19</v>
      </c>
      <c r="H112" s="252">
        <v>152</v>
      </c>
      <c r="I112" s="252">
        <v>30</v>
      </c>
      <c r="J112" s="252">
        <v>339</v>
      </c>
      <c r="K112" s="252">
        <v>1</v>
      </c>
      <c r="L112" s="252">
        <v>31</v>
      </c>
      <c r="M112" s="252">
        <v>701</v>
      </c>
    </row>
    <row r="113" spans="1:13" ht="165.75">
      <c r="A113" s="275" t="s">
        <v>966</v>
      </c>
      <c r="B113" s="276" t="s">
        <v>1121</v>
      </c>
      <c r="C113" s="276" t="s">
        <v>1122</v>
      </c>
      <c r="D113" s="277" t="s">
        <v>1123</v>
      </c>
      <c r="E113" s="252">
        <v>31</v>
      </c>
      <c r="F113" s="252">
        <v>521</v>
      </c>
      <c r="G113" s="252">
        <v>14</v>
      </c>
      <c r="H113" s="252">
        <v>118</v>
      </c>
      <c r="I113" s="252">
        <v>9</v>
      </c>
      <c r="J113" s="252">
        <v>197</v>
      </c>
      <c r="K113" s="252">
        <v>0</v>
      </c>
      <c r="L113" s="252">
        <v>20</v>
      </c>
      <c r="M113" s="252">
        <v>436</v>
      </c>
    </row>
    <row r="114" spans="1:13">
      <c r="A114" s="818" t="s">
        <v>1124</v>
      </c>
      <c r="B114" s="819"/>
      <c r="C114" s="819"/>
      <c r="D114" s="819"/>
      <c r="E114" s="278">
        <f t="shared" ref="E114:M114" si="16">SUM(E111:E113)</f>
        <v>141</v>
      </c>
      <c r="F114" s="278">
        <f t="shared" si="16"/>
        <v>2080</v>
      </c>
      <c r="G114" s="278">
        <f t="shared" si="16"/>
        <v>53</v>
      </c>
      <c r="H114" s="278">
        <f t="shared" si="16"/>
        <v>434</v>
      </c>
      <c r="I114" s="278">
        <f t="shared" si="16"/>
        <v>71</v>
      </c>
      <c r="J114" s="278">
        <f t="shared" si="16"/>
        <v>902</v>
      </c>
      <c r="K114" s="278">
        <f t="shared" si="16"/>
        <v>1</v>
      </c>
      <c r="L114" s="278">
        <f t="shared" si="16"/>
        <v>74</v>
      </c>
      <c r="M114" s="279">
        <f t="shared" si="16"/>
        <v>1807</v>
      </c>
    </row>
    <row r="115" spans="1:13" ht="76.5">
      <c r="A115" s="200" t="s">
        <v>970</v>
      </c>
      <c r="B115" s="239" t="s">
        <v>1125</v>
      </c>
      <c r="C115" s="239" t="s">
        <v>1126</v>
      </c>
      <c r="D115" s="240" t="s">
        <v>1127</v>
      </c>
      <c r="E115" s="266">
        <v>120</v>
      </c>
      <c r="F115" s="266">
        <v>390</v>
      </c>
      <c r="G115" s="266">
        <v>110</v>
      </c>
      <c r="H115" s="266">
        <v>200</v>
      </c>
      <c r="I115" s="266">
        <v>340</v>
      </c>
      <c r="J115" s="266">
        <v>580</v>
      </c>
      <c r="K115" s="266">
        <v>0</v>
      </c>
      <c r="L115" s="266">
        <v>60</v>
      </c>
      <c r="M115" s="267">
        <v>1800</v>
      </c>
    </row>
    <row r="116" spans="1:13" ht="114.75">
      <c r="A116" s="270" t="s">
        <v>974</v>
      </c>
      <c r="B116" s="271" t="s">
        <v>1128</v>
      </c>
      <c r="C116" s="271" t="s">
        <v>1129</v>
      </c>
      <c r="D116" s="273" t="s">
        <v>1130</v>
      </c>
      <c r="E116" s="266">
        <v>85</v>
      </c>
      <c r="F116" s="266">
        <v>305</v>
      </c>
      <c r="G116" s="266">
        <v>70</v>
      </c>
      <c r="H116" s="266">
        <v>150</v>
      </c>
      <c r="I116" s="266">
        <v>365</v>
      </c>
      <c r="J116" s="266">
        <v>590</v>
      </c>
      <c r="K116" s="266">
        <v>0</v>
      </c>
      <c r="L116" s="266">
        <v>45</v>
      </c>
      <c r="M116" s="267">
        <v>1620</v>
      </c>
    </row>
    <row r="117" spans="1:13">
      <c r="A117" s="798" t="s">
        <v>1131</v>
      </c>
      <c r="B117" s="799"/>
      <c r="C117" s="799"/>
      <c r="D117" s="799"/>
      <c r="E117" s="280">
        <f t="shared" ref="E117:L117" si="17">SUM(E115:E116)</f>
        <v>205</v>
      </c>
      <c r="F117" s="280">
        <f t="shared" si="17"/>
        <v>695</v>
      </c>
      <c r="G117" s="280">
        <f t="shared" si="17"/>
        <v>180</v>
      </c>
      <c r="H117" s="280">
        <f t="shared" si="17"/>
        <v>350</v>
      </c>
      <c r="I117" s="280">
        <f t="shared" si="17"/>
        <v>705</v>
      </c>
      <c r="J117" s="280">
        <f t="shared" si="17"/>
        <v>1170</v>
      </c>
      <c r="K117" s="280">
        <f t="shared" si="17"/>
        <v>0</v>
      </c>
      <c r="L117" s="280">
        <f t="shared" si="17"/>
        <v>105</v>
      </c>
      <c r="M117" s="281">
        <f>SUM(M115:M116)</f>
        <v>3420</v>
      </c>
    </row>
    <row r="118" spans="1:13" ht="63.75">
      <c r="A118" s="200" t="s">
        <v>979</v>
      </c>
      <c r="B118" s="239" t="s">
        <v>1132</v>
      </c>
      <c r="C118" s="239" t="s">
        <v>1133</v>
      </c>
      <c r="D118" s="240" t="s">
        <v>1134</v>
      </c>
      <c r="E118" s="252">
        <v>56</v>
      </c>
      <c r="F118" s="252">
        <v>805</v>
      </c>
      <c r="G118" s="252">
        <v>17</v>
      </c>
      <c r="H118" s="252">
        <v>183</v>
      </c>
      <c r="I118" s="252">
        <v>51</v>
      </c>
      <c r="J118" s="252">
        <v>1270</v>
      </c>
      <c r="K118" s="252">
        <v>1</v>
      </c>
      <c r="L118" s="252">
        <v>43</v>
      </c>
      <c r="M118" s="252">
        <v>1062</v>
      </c>
    </row>
    <row r="119" spans="1:13" ht="76.5">
      <c r="A119" s="270" t="s">
        <v>983</v>
      </c>
      <c r="B119" s="271" t="s">
        <v>1135</v>
      </c>
      <c r="C119" s="271" t="s">
        <v>1136</v>
      </c>
      <c r="D119" s="282" t="s">
        <v>1137</v>
      </c>
      <c r="E119" s="274">
        <v>22</v>
      </c>
      <c r="F119" s="274">
        <v>312</v>
      </c>
      <c r="G119" s="274">
        <v>10</v>
      </c>
      <c r="H119" s="274">
        <v>84</v>
      </c>
      <c r="I119" s="274">
        <v>34</v>
      </c>
      <c r="J119" s="274">
        <v>326</v>
      </c>
      <c r="K119" s="274">
        <v>0</v>
      </c>
      <c r="L119" s="274">
        <v>14</v>
      </c>
      <c r="M119" s="274">
        <v>379</v>
      </c>
    </row>
    <row r="120" spans="1:13">
      <c r="A120" s="798" t="s">
        <v>1138</v>
      </c>
      <c r="B120" s="799"/>
      <c r="C120" s="799"/>
      <c r="D120" s="799"/>
      <c r="E120" s="280">
        <f t="shared" ref="E120:M120" si="18">SUM(E118:E119)</f>
        <v>78</v>
      </c>
      <c r="F120" s="280">
        <f t="shared" si="18"/>
        <v>1117</v>
      </c>
      <c r="G120" s="280">
        <f t="shared" si="18"/>
        <v>27</v>
      </c>
      <c r="H120" s="280">
        <f t="shared" si="18"/>
        <v>267</v>
      </c>
      <c r="I120" s="280">
        <f t="shared" si="18"/>
        <v>85</v>
      </c>
      <c r="J120" s="280">
        <f t="shared" si="18"/>
        <v>1596</v>
      </c>
      <c r="K120" s="280">
        <f t="shared" si="18"/>
        <v>1</v>
      </c>
      <c r="L120" s="280">
        <f t="shared" si="18"/>
        <v>57</v>
      </c>
      <c r="M120" s="281">
        <f t="shared" si="18"/>
        <v>1441</v>
      </c>
    </row>
    <row r="121" spans="1:13" ht="102">
      <c r="A121" s="283" t="s">
        <v>987</v>
      </c>
      <c r="B121" s="284" t="s">
        <v>1139</v>
      </c>
      <c r="C121" s="285" t="s">
        <v>1140</v>
      </c>
      <c r="D121" s="286" t="s">
        <v>1141</v>
      </c>
      <c r="E121" s="287">
        <v>95</v>
      </c>
      <c r="F121" s="287">
        <v>1405</v>
      </c>
      <c r="G121" s="287">
        <v>34</v>
      </c>
      <c r="H121" s="287">
        <v>2111</v>
      </c>
      <c r="I121" s="287">
        <v>10</v>
      </c>
      <c r="J121" s="287">
        <v>94</v>
      </c>
      <c r="K121" s="287">
        <v>11</v>
      </c>
      <c r="L121" s="287">
        <v>311</v>
      </c>
      <c r="M121" s="288">
        <v>997</v>
      </c>
    </row>
    <row r="122" spans="1:13" ht="76.5">
      <c r="A122" s="283" t="s">
        <v>1142</v>
      </c>
      <c r="B122" s="284" t="s">
        <v>1143</v>
      </c>
      <c r="C122" s="285" t="s">
        <v>1144</v>
      </c>
      <c r="D122" s="286" t="s">
        <v>1145</v>
      </c>
      <c r="E122" s="287">
        <v>39</v>
      </c>
      <c r="F122" s="287">
        <v>822</v>
      </c>
      <c r="G122" s="287">
        <v>15</v>
      </c>
      <c r="H122" s="287">
        <v>174</v>
      </c>
      <c r="I122" s="287">
        <v>6</v>
      </c>
      <c r="J122" s="287">
        <v>57</v>
      </c>
      <c r="K122" s="287">
        <v>0</v>
      </c>
      <c r="L122" s="287">
        <v>22</v>
      </c>
      <c r="M122" s="288">
        <v>524</v>
      </c>
    </row>
    <row r="123" spans="1:13">
      <c r="A123" s="798" t="s">
        <v>1146</v>
      </c>
      <c r="B123" s="799"/>
      <c r="C123" s="799"/>
      <c r="D123" s="799"/>
      <c r="E123" s="289">
        <f t="shared" ref="E123:M123" si="19">SUM(E121:E122)</f>
        <v>134</v>
      </c>
      <c r="F123" s="289">
        <f t="shared" si="19"/>
        <v>2227</v>
      </c>
      <c r="G123" s="289">
        <f t="shared" si="19"/>
        <v>49</v>
      </c>
      <c r="H123" s="289">
        <f t="shared" si="19"/>
        <v>2285</v>
      </c>
      <c r="I123" s="289">
        <f t="shared" si="19"/>
        <v>16</v>
      </c>
      <c r="J123" s="289">
        <f t="shared" si="19"/>
        <v>151</v>
      </c>
      <c r="K123" s="289">
        <f t="shared" si="19"/>
        <v>11</v>
      </c>
      <c r="L123" s="289">
        <f t="shared" si="19"/>
        <v>333</v>
      </c>
      <c r="M123" s="290">
        <f t="shared" si="19"/>
        <v>1521</v>
      </c>
    </row>
    <row r="124" spans="1:13">
      <c r="A124" s="808" t="s">
        <v>1147</v>
      </c>
      <c r="B124" s="809"/>
      <c r="C124" s="809"/>
      <c r="D124" s="809"/>
      <c r="E124" s="291">
        <f t="shared" ref="E124:M124" si="20">SUM(E76,E84,E85,E95,E100,E104,E107,E110,E114,E117,E120,E123)</f>
        <v>4885</v>
      </c>
      <c r="F124" s="291">
        <f t="shared" si="20"/>
        <v>73022</v>
      </c>
      <c r="G124" s="291">
        <f t="shared" si="20"/>
        <v>1420</v>
      </c>
      <c r="H124" s="291">
        <f t="shared" si="20"/>
        <v>12909</v>
      </c>
      <c r="I124" s="291">
        <f t="shared" si="20"/>
        <v>1627</v>
      </c>
      <c r="J124" s="291">
        <f t="shared" si="20"/>
        <v>17759</v>
      </c>
      <c r="K124" s="291">
        <f t="shared" si="20"/>
        <v>24</v>
      </c>
      <c r="L124" s="291">
        <f t="shared" si="20"/>
        <v>1624</v>
      </c>
      <c r="M124" s="291">
        <f t="shared" si="20"/>
        <v>54815</v>
      </c>
    </row>
    <row r="125" spans="1:13">
      <c r="A125" s="810" t="s">
        <v>1148</v>
      </c>
      <c r="B125" s="811"/>
      <c r="C125" s="811"/>
      <c r="D125" s="812"/>
      <c r="E125" s="292">
        <f t="shared" ref="E125:M125" si="21">SUM(E64,E124)</f>
        <v>8527</v>
      </c>
      <c r="F125" s="292">
        <f t="shared" si="21"/>
        <v>118445</v>
      </c>
      <c r="G125" s="292">
        <f t="shared" si="21"/>
        <v>2582</v>
      </c>
      <c r="H125" s="292">
        <f t="shared" si="21"/>
        <v>22077</v>
      </c>
      <c r="I125" s="292">
        <f t="shared" si="21"/>
        <v>3387</v>
      </c>
      <c r="J125" s="292">
        <f t="shared" si="21"/>
        <v>43541</v>
      </c>
      <c r="K125" s="292">
        <f t="shared" si="21"/>
        <v>68</v>
      </c>
      <c r="L125" s="292">
        <f t="shared" si="21"/>
        <v>2858</v>
      </c>
      <c r="M125" s="292">
        <f t="shared" si="21"/>
        <v>108479</v>
      </c>
    </row>
  </sheetData>
  <mergeCells count="44">
    <mergeCell ref="A120:D120"/>
    <mergeCell ref="A123:D123"/>
    <mergeCell ref="A124:D124"/>
    <mergeCell ref="A125:D125"/>
    <mergeCell ref="A100:D100"/>
    <mergeCell ref="A104:D104"/>
    <mergeCell ref="A107:D107"/>
    <mergeCell ref="A110:D110"/>
    <mergeCell ref="A114:D114"/>
    <mergeCell ref="A117:D117"/>
    <mergeCell ref="A95:D95"/>
    <mergeCell ref="A37:D37"/>
    <mergeCell ref="A40:D40"/>
    <mergeCell ref="A45:D45"/>
    <mergeCell ref="A49:D49"/>
    <mergeCell ref="A55:D55"/>
    <mergeCell ref="A59:D59"/>
    <mergeCell ref="A63:D63"/>
    <mergeCell ref="A64:D64"/>
    <mergeCell ref="A65:M65"/>
    <mergeCell ref="A76:D76"/>
    <mergeCell ref="A84:D84"/>
    <mergeCell ref="A30:D30"/>
    <mergeCell ref="A4:A7"/>
    <mergeCell ref="B4:B7"/>
    <mergeCell ref="C4:C7"/>
    <mergeCell ref="D4:D7"/>
    <mergeCell ref="A8:M8"/>
    <mergeCell ref="A27:D27"/>
    <mergeCell ref="E4:H4"/>
    <mergeCell ref="I4:J5"/>
    <mergeCell ref="A1:M1"/>
    <mergeCell ref="A2:A3"/>
    <mergeCell ref="B2:B3"/>
    <mergeCell ref="C2:C3"/>
    <mergeCell ref="D2:D3"/>
    <mergeCell ref="E2:L2"/>
    <mergeCell ref="E3:H3"/>
    <mergeCell ref="I3:J3"/>
    <mergeCell ref="K3:L3"/>
    <mergeCell ref="M3:M7"/>
    <mergeCell ref="K4:L5"/>
    <mergeCell ref="E5:F5"/>
    <mergeCell ref="G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44848-FBD1-409A-A60C-5F6C5009DB51}">
  <dimension ref="A1:G347"/>
  <sheetViews>
    <sheetView topLeftCell="A19" workbookViewId="0">
      <selection activeCell="K4" sqref="K4"/>
    </sheetView>
  </sheetViews>
  <sheetFormatPr defaultRowHeight="15"/>
  <sheetData>
    <row r="1" spans="1:7" ht="40.5" customHeight="1">
      <c r="A1" s="820" t="s">
        <v>1149</v>
      </c>
      <c r="B1" s="820"/>
      <c r="C1" s="820"/>
      <c r="D1" s="820"/>
      <c r="E1" s="820"/>
      <c r="F1" s="820"/>
      <c r="G1" s="821"/>
    </row>
    <row r="2" spans="1:7">
      <c r="A2" s="293"/>
      <c r="B2" s="822" t="s">
        <v>1150</v>
      </c>
      <c r="C2" s="822"/>
      <c r="D2" s="822"/>
      <c r="E2" s="822"/>
      <c r="F2" s="822"/>
      <c r="G2" s="823"/>
    </row>
    <row r="3" spans="1:7">
      <c r="A3" s="294">
        <v>1</v>
      </c>
      <c r="B3" s="295">
        <v>2</v>
      </c>
      <c r="C3" s="295">
        <v>3</v>
      </c>
      <c r="D3" s="295">
        <v>4</v>
      </c>
      <c r="E3" s="295">
        <v>5</v>
      </c>
      <c r="F3" s="295">
        <v>6</v>
      </c>
      <c r="G3" s="296">
        <v>7</v>
      </c>
    </row>
    <row r="4" spans="1:7" ht="342">
      <c r="A4" s="297" t="s">
        <v>763</v>
      </c>
      <c r="B4" s="298" t="s">
        <v>1151</v>
      </c>
      <c r="C4" s="298" t="s">
        <v>1152</v>
      </c>
      <c r="D4" s="298" t="s">
        <v>1153</v>
      </c>
      <c r="E4" s="298" t="s">
        <v>1154</v>
      </c>
      <c r="F4" s="298" t="s">
        <v>1155</v>
      </c>
      <c r="G4" s="299" t="s">
        <v>1156</v>
      </c>
    </row>
    <row r="5" spans="1:7" ht="63">
      <c r="A5" s="824" t="s">
        <v>52</v>
      </c>
      <c r="B5" s="300" t="s">
        <v>1157</v>
      </c>
      <c r="C5" s="825" t="s">
        <v>1158</v>
      </c>
      <c r="D5" s="825"/>
      <c r="E5" s="825"/>
      <c r="F5" s="825"/>
      <c r="G5" s="826"/>
    </row>
    <row r="6" spans="1:7" ht="72">
      <c r="A6" s="824"/>
      <c r="B6" s="301" t="s">
        <v>1159</v>
      </c>
      <c r="C6" s="302">
        <v>9.1203703703703707E-3</v>
      </c>
      <c r="D6" s="303">
        <v>2.1064814814814814E-2</v>
      </c>
      <c r="E6" s="304">
        <v>22</v>
      </c>
      <c r="F6" s="303">
        <v>3.0833333333333334E-2</v>
      </c>
      <c r="G6" s="305">
        <v>5.9398148148148144E-2</v>
      </c>
    </row>
    <row r="7" spans="1:7" ht="60">
      <c r="A7" s="824"/>
      <c r="B7" s="301" t="s">
        <v>1160</v>
      </c>
      <c r="C7" s="302">
        <v>5.2430555555555555E-3</v>
      </c>
      <c r="D7" s="303">
        <v>4.0127314814814817E-2</v>
      </c>
      <c r="E7" s="304">
        <v>102</v>
      </c>
      <c r="F7" s="303">
        <v>2.0393518518518519E-2</v>
      </c>
      <c r="G7" s="305">
        <v>5.3553240740740742E-2</v>
      </c>
    </row>
    <row r="8" spans="1:7" ht="63">
      <c r="A8" s="824"/>
      <c r="B8" s="300" t="s">
        <v>1157</v>
      </c>
      <c r="C8" s="827" t="s">
        <v>1161</v>
      </c>
      <c r="D8" s="827"/>
      <c r="E8" s="827"/>
      <c r="F8" s="827"/>
      <c r="G8" s="827"/>
    </row>
    <row r="9" spans="1:7" ht="72">
      <c r="A9" s="824"/>
      <c r="B9" s="301" t="s">
        <v>1159</v>
      </c>
      <c r="C9" s="302">
        <v>1.1238425925925928E-2</v>
      </c>
      <c r="D9" s="303">
        <v>3.0277777777777778E-2</v>
      </c>
      <c r="E9" s="304">
        <v>37</v>
      </c>
      <c r="F9" s="303">
        <v>3.4814814814814812E-2</v>
      </c>
      <c r="G9" s="305">
        <v>0.12564814814814815</v>
      </c>
    </row>
    <row r="10" spans="1:7" ht="60">
      <c r="A10" s="824"/>
      <c r="B10" s="301" t="s">
        <v>1160</v>
      </c>
      <c r="C10" s="302">
        <v>5.9375000000000009E-3</v>
      </c>
      <c r="D10" s="303">
        <v>3.1956018518518516E-2</v>
      </c>
      <c r="E10" s="304">
        <v>188</v>
      </c>
      <c r="F10" s="303">
        <v>2.3865740740740743E-2</v>
      </c>
      <c r="G10" s="305">
        <v>7.6643518518518514E-2</v>
      </c>
    </row>
    <row r="11" spans="1:7" ht="63">
      <c r="A11" s="824"/>
      <c r="B11" s="300" t="s">
        <v>1157</v>
      </c>
      <c r="C11" s="827" t="s">
        <v>1162</v>
      </c>
      <c r="D11" s="827"/>
      <c r="E11" s="827"/>
      <c r="F11" s="827"/>
      <c r="G11" s="827"/>
    </row>
    <row r="12" spans="1:7" ht="72">
      <c r="A12" s="824"/>
      <c r="B12" s="301" t="s">
        <v>1159</v>
      </c>
      <c r="C12" s="302">
        <v>1.0590277777777777E-2</v>
      </c>
      <c r="D12" s="303">
        <v>3.1099537037037037E-2</v>
      </c>
      <c r="E12" s="304">
        <v>30</v>
      </c>
      <c r="F12" s="303">
        <v>3.8194444444444441E-2</v>
      </c>
      <c r="G12" s="305">
        <v>0.10481481481481481</v>
      </c>
    </row>
    <row r="13" spans="1:7" ht="60">
      <c r="A13" s="824"/>
      <c r="B13" s="301" t="s">
        <v>1160</v>
      </c>
      <c r="C13" s="302">
        <v>5.2430555555555555E-3</v>
      </c>
      <c r="D13" s="303">
        <v>2.5659722222222223E-2</v>
      </c>
      <c r="E13" s="304">
        <v>94</v>
      </c>
      <c r="F13" s="303">
        <v>2.5891203703703704E-2</v>
      </c>
      <c r="G13" s="305">
        <v>5.5972222222222222E-2</v>
      </c>
    </row>
    <row r="14" spans="1:7" ht="63">
      <c r="A14" s="824"/>
      <c r="B14" s="300" t="s">
        <v>1157</v>
      </c>
      <c r="C14" s="828" t="s">
        <v>1163</v>
      </c>
      <c r="D14" s="828"/>
      <c r="E14" s="828"/>
      <c r="F14" s="828"/>
      <c r="G14" s="828"/>
    </row>
    <row r="15" spans="1:7" ht="72">
      <c r="A15" s="824"/>
      <c r="B15" s="301" t="s">
        <v>1159</v>
      </c>
      <c r="C15" s="302">
        <v>8.8541666666666664E-3</v>
      </c>
      <c r="D15" s="303">
        <v>3.8564814814814816E-2</v>
      </c>
      <c r="E15" s="304">
        <v>93</v>
      </c>
      <c r="F15" s="303">
        <v>3.7094907407407403E-2</v>
      </c>
      <c r="G15" s="305">
        <v>9.5960648148148142E-2</v>
      </c>
    </row>
    <row r="16" spans="1:7" ht="60">
      <c r="A16" s="824"/>
      <c r="B16" s="301" t="s">
        <v>1160</v>
      </c>
      <c r="C16" s="302">
        <v>5.115740740740741E-3</v>
      </c>
      <c r="D16" s="303">
        <v>3.6932870370370366E-2</v>
      </c>
      <c r="E16" s="304">
        <v>60</v>
      </c>
      <c r="F16" s="303">
        <v>2.7268518518518515E-2</v>
      </c>
      <c r="G16" s="305">
        <v>7.7523148148148147E-2</v>
      </c>
    </row>
    <row r="17" spans="1:7" ht="63">
      <c r="A17" s="824"/>
      <c r="B17" s="300" t="s">
        <v>1157</v>
      </c>
      <c r="C17" s="828" t="s">
        <v>1164</v>
      </c>
      <c r="D17" s="828"/>
      <c r="E17" s="828"/>
      <c r="F17" s="828"/>
      <c r="G17" s="828"/>
    </row>
    <row r="18" spans="1:7" ht="72">
      <c r="A18" s="824"/>
      <c r="B18" s="301" t="s">
        <v>1159</v>
      </c>
      <c r="C18" s="302">
        <v>9.2013888888888892E-3</v>
      </c>
      <c r="D18" s="303">
        <v>3.8738425925925926E-2</v>
      </c>
      <c r="E18" s="304">
        <v>58</v>
      </c>
      <c r="F18" s="303">
        <v>3.5925925925925924E-2</v>
      </c>
      <c r="G18" s="305">
        <v>8.2777777777777783E-2</v>
      </c>
    </row>
    <row r="19" spans="1:7" ht="60">
      <c r="A19" s="824"/>
      <c r="B19" s="301" t="s">
        <v>1160</v>
      </c>
      <c r="C19" s="302">
        <v>5.1736111111111115E-3</v>
      </c>
      <c r="D19" s="303">
        <v>3.4131944444444444E-2</v>
      </c>
      <c r="E19" s="304">
        <v>24</v>
      </c>
      <c r="F19" s="303">
        <v>2.630787037037037E-2</v>
      </c>
      <c r="G19" s="305">
        <v>6.9745370370370374E-2</v>
      </c>
    </row>
    <row r="20" spans="1:7" ht="63">
      <c r="A20" s="824"/>
      <c r="B20" s="300" t="s">
        <v>1157</v>
      </c>
      <c r="C20" s="829" t="s">
        <v>1165</v>
      </c>
      <c r="D20" s="829"/>
      <c r="E20" s="829"/>
      <c r="F20" s="829"/>
      <c r="G20" s="829"/>
    </row>
    <row r="21" spans="1:7" ht="72">
      <c r="A21" s="824"/>
      <c r="B21" s="301" t="s">
        <v>1159</v>
      </c>
      <c r="C21" s="302">
        <v>8.7615740740740744E-3</v>
      </c>
      <c r="D21" s="303">
        <v>5.1562500000000004E-2</v>
      </c>
      <c r="E21" s="304">
        <v>18</v>
      </c>
      <c r="F21" s="303">
        <v>3.619212962962963E-2</v>
      </c>
      <c r="G21" s="305">
        <v>7.6226851851851851E-2</v>
      </c>
    </row>
    <row r="22" spans="1:7" ht="60">
      <c r="A22" s="824"/>
      <c r="B22" s="301" t="s">
        <v>1160</v>
      </c>
      <c r="C22" s="302">
        <v>4.8032407407407407E-3</v>
      </c>
      <c r="D22" s="303">
        <v>2.5914351851851855E-2</v>
      </c>
      <c r="E22" s="304">
        <v>72</v>
      </c>
      <c r="F22" s="303">
        <v>2.6875E-2</v>
      </c>
      <c r="G22" s="305">
        <v>7.2870370370370363E-2</v>
      </c>
    </row>
    <row r="23" spans="1:7" ht="63">
      <c r="A23" s="824"/>
      <c r="B23" s="300" t="s">
        <v>1157</v>
      </c>
      <c r="C23" s="830" t="s">
        <v>1166</v>
      </c>
      <c r="D23" s="830"/>
      <c r="E23" s="830"/>
      <c r="F23" s="830"/>
      <c r="G23" s="830"/>
    </row>
    <row r="24" spans="1:7" ht="72">
      <c r="A24" s="824"/>
      <c r="B24" s="301" t="s">
        <v>1159</v>
      </c>
      <c r="C24" s="302">
        <v>1.1631944444444445E-2</v>
      </c>
      <c r="D24" s="303">
        <v>4.2118055555555554E-2</v>
      </c>
      <c r="E24" s="304">
        <v>63</v>
      </c>
      <c r="F24" s="303">
        <v>4.0034722222222222E-2</v>
      </c>
      <c r="G24" s="305">
        <v>8.1863425925925923E-2</v>
      </c>
    </row>
    <row r="25" spans="1:7" ht="60">
      <c r="A25" s="824"/>
      <c r="B25" s="301" t="s">
        <v>1160</v>
      </c>
      <c r="C25" s="302">
        <v>6.5624999999999998E-3</v>
      </c>
      <c r="D25" s="303">
        <v>2.8784722222222225E-2</v>
      </c>
      <c r="E25" s="304">
        <v>118</v>
      </c>
      <c r="F25" s="303">
        <v>2.8101851851851854E-2</v>
      </c>
      <c r="G25" s="305">
        <v>5.9907407407407409E-2</v>
      </c>
    </row>
    <row r="26" spans="1:7" ht="63">
      <c r="A26" s="824"/>
      <c r="B26" s="300" t="s">
        <v>1157</v>
      </c>
      <c r="C26" s="831" t="s">
        <v>1167</v>
      </c>
      <c r="D26" s="831"/>
      <c r="E26" s="831"/>
      <c r="F26" s="831"/>
      <c r="G26" s="832"/>
    </row>
    <row r="27" spans="1:7" ht="72">
      <c r="A27" s="824"/>
      <c r="B27" s="301" t="s">
        <v>1159</v>
      </c>
      <c r="C27" s="302">
        <v>9.8263888888888897E-3</v>
      </c>
      <c r="D27" s="303">
        <v>3.3854166666666664E-2</v>
      </c>
      <c r="E27" s="304">
        <v>73</v>
      </c>
      <c r="F27" s="303">
        <v>3.8819444444444441E-2</v>
      </c>
      <c r="G27" s="305">
        <v>7.5127314814814813E-2</v>
      </c>
    </row>
    <row r="28" spans="1:7" ht="60">
      <c r="A28" s="824"/>
      <c r="B28" s="301" t="s">
        <v>1160</v>
      </c>
      <c r="C28" s="302">
        <v>5.5439814814814822E-3</v>
      </c>
      <c r="D28" s="303">
        <v>4.50462962962963E-2</v>
      </c>
      <c r="E28" s="304">
        <v>89</v>
      </c>
      <c r="F28" s="303">
        <v>2.6458333333333334E-2</v>
      </c>
      <c r="G28" s="305">
        <v>6.3206018518518522E-2</v>
      </c>
    </row>
    <row r="29" spans="1:7" ht="63">
      <c r="A29" s="824"/>
      <c r="B29" s="300" t="s">
        <v>1157</v>
      </c>
      <c r="C29" s="833" t="s">
        <v>1168</v>
      </c>
      <c r="D29" s="833"/>
      <c r="E29" s="833"/>
      <c r="F29" s="833"/>
      <c r="G29" s="833"/>
    </row>
    <row r="30" spans="1:7" ht="72">
      <c r="A30" s="824"/>
      <c r="B30" s="301" t="s">
        <v>1159</v>
      </c>
      <c r="C30" s="302">
        <v>8.9814814814814809E-3</v>
      </c>
      <c r="D30" s="303">
        <v>4.1493055555555554E-2</v>
      </c>
      <c r="E30" s="304">
        <v>89</v>
      </c>
      <c r="F30" s="303">
        <v>3.7731481481481484E-2</v>
      </c>
      <c r="G30" s="305">
        <v>8.9907407407407394E-2</v>
      </c>
    </row>
    <row r="31" spans="1:7" ht="60">
      <c r="A31" s="824"/>
      <c r="B31" s="301" t="s">
        <v>1160</v>
      </c>
      <c r="C31" s="302">
        <v>9.3981481481481485E-3</v>
      </c>
      <c r="D31" s="303">
        <v>3.1805555555555552E-2</v>
      </c>
      <c r="E31" s="304">
        <v>71</v>
      </c>
      <c r="F31" s="303">
        <v>3.2800925925925928E-2</v>
      </c>
      <c r="G31" s="305">
        <v>6.4201388888888891E-2</v>
      </c>
    </row>
    <row r="32" spans="1:7" ht="63">
      <c r="A32" s="834" t="s">
        <v>997</v>
      </c>
      <c r="B32" s="300" t="s">
        <v>1157</v>
      </c>
      <c r="C32" s="835" t="s">
        <v>1169</v>
      </c>
      <c r="D32" s="835"/>
      <c r="E32" s="835"/>
      <c r="F32" s="835"/>
      <c r="G32" s="835"/>
    </row>
    <row r="33" spans="1:7" ht="72">
      <c r="A33" s="834"/>
      <c r="B33" s="301" t="s">
        <v>1159</v>
      </c>
      <c r="C33" s="302">
        <v>8.1712962962962963E-3</v>
      </c>
      <c r="D33" s="306">
        <v>3.4826388888888886E-2</v>
      </c>
      <c r="E33" s="307" t="s">
        <v>1170</v>
      </c>
      <c r="F33" s="306">
        <v>3.9618055555555552E-2</v>
      </c>
      <c r="G33" s="308">
        <v>9.7592592592592606E-2</v>
      </c>
    </row>
    <row r="34" spans="1:7" ht="60">
      <c r="A34" s="834"/>
      <c r="B34" s="301" t="s">
        <v>1160</v>
      </c>
      <c r="C34" s="302">
        <v>4.2824074074074075E-3</v>
      </c>
      <c r="D34" s="303">
        <v>2.361111111111111E-2</v>
      </c>
      <c r="E34" s="304">
        <v>10</v>
      </c>
      <c r="F34" s="303">
        <v>2.9837962962962965E-2</v>
      </c>
      <c r="G34" s="305">
        <v>5.0081018518518518E-2</v>
      </c>
    </row>
    <row r="35" spans="1:7" ht="63">
      <c r="A35" s="834"/>
      <c r="B35" s="300" t="s">
        <v>1157</v>
      </c>
      <c r="C35" s="836" t="s">
        <v>1023</v>
      </c>
      <c r="D35" s="836"/>
      <c r="E35" s="836"/>
      <c r="F35" s="836"/>
      <c r="G35" s="837"/>
    </row>
    <row r="36" spans="1:7" ht="72">
      <c r="A36" s="834"/>
      <c r="B36" s="301" t="s">
        <v>1159</v>
      </c>
      <c r="C36" s="309">
        <v>9.0972222222222218E-3</v>
      </c>
      <c r="D36" s="310" t="s">
        <v>1171</v>
      </c>
      <c r="E36" s="311">
        <v>627</v>
      </c>
      <c r="F36" s="310">
        <v>3.788194444444444E-2</v>
      </c>
      <c r="G36" s="310" t="s">
        <v>1172</v>
      </c>
    </row>
    <row r="37" spans="1:7" ht="60">
      <c r="A37" s="834"/>
      <c r="B37" s="301" t="s">
        <v>1160</v>
      </c>
      <c r="C37" s="309">
        <v>5.3819444444444453E-3</v>
      </c>
      <c r="D37" s="310" t="s">
        <v>1173</v>
      </c>
      <c r="E37" s="311">
        <v>828</v>
      </c>
      <c r="F37" s="310">
        <v>2.5474537037037035E-2</v>
      </c>
      <c r="G37" s="310" t="s">
        <v>1174</v>
      </c>
    </row>
    <row r="38" spans="1:7" ht="60">
      <c r="A38" s="834"/>
      <c r="B38" s="312" t="s">
        <v>1175</v>
      </c>
      <c r="C38" s="838" t="s">
        <v>1176</v>
      </c>
      <c r="D38" s="838"/>
      <c r="E38" s="838"/>
      <c r="F38" s="838"/>
      <c r="G38" s="839"/>
    </row>
    <row r="39" spans="1:7" ht="72">
      <c r="A39" s="834"/>
      <c r="B39" s="313" t="s">
        <v>1159</v>
      </c>
      <c r="C39" s="314">
        <v>9.386574074074075E-3</v>
      </c>
      <c r="D39" s="314">
        <v>1.0821759259259258E-2</v>
      </c>
      <c r="E39" s="315">
        <v>56</v>
      </c>
      <c r="F39" s="314">
        <v>9.1319444444444443E-3</v>
      </c>
      <c r="G39" s="316">
        <v>4.0064814814814813</v>
      </c>
    </row>
    <row r="40" spans="1:7" ht="60">
      <c r="A40" s="834"/>
      <c r="B40" s="313" t="s">
        <v>1160</v>
      </c>
      <c r="C40" s="314">
        <v>6.9675925925925921E-3</v>
      </c>
      <c r="D40" s="314">
        <v>7.8703703703703696E-3</v>
      </c>
      <c r="E40" s="315">
        <v>401</v>
      </c>
      <c r="F40" s="314">
        <v>1.1273148148148148E-2</v>
      </c>
      <c r="G40" s="316">
        <v>5.0064814814814813</v>
      </c>
    </row>
    <row r="41" spans="1:7" ht="60">
      <c r="A41" s="834"/>
      <c r="B41" s="312" t="s">
        <v>1175</v>
      </c>
      <c r="C41" s="840" t="s">
        <v>1177</v>
      </c>
      <c r="D41" s="840"/>
      <c r="E41" s="840"/>
      <c r="F41" s="840"/>
      <c r="G41" s="841"/>
    </row>
    <row r="42" spans="1:7" ht="72">
      <c r="A42" s="834"/>
      <c r="B42" s="313" t="s">
        <v>1159</v>
      </c>
      <c r="C42" s="314">
        <v>8.2986111111111108E-3</v>
      </c>
      <c r="D42" s="317">
        <v>1.4780092592592593E-2</v>
      </c>
      <c r="E42" s="315">
        <v>102</v>
      </c>
      <c r="F42" s="317">
        <v>8.9814814814814809E-3</v>
      </c>
      <c r="G42" s="318">
        <v>5.5729166666666663E-2</v>
      </c>
    </row>
    <row r="43" spans="1:7" ht="60">
      <c r="A43" s="834"/>
      <c r="B43" s="313" t="s">
        <v>1160</v>
      </c>
      <c r="C43" s="314">
        <v>8.564814814814815E-3</v>
      </c>
      <c r="D43" s="317">
        <v>2.6527777777777779E-2</v>
      </c>
      <c r="E43" s="315">
        <v>16</v>
      </c>
      <c r="F43" s="317">
        <v>1.2997685185185185E-2</v>
      </c>
      <c r="G43" s="318">
        <v>3.502314814814815E-2</v>
      </c>
    </row>
    <row r="44" spans="1:7" ht="60">
      <c r="A44" s="834"/>
      <c r="B44" s="312" t="s">
        <v>1175</v>
      </c>
      <c r="C44" s="838" t="s">
        <v>1178</v>
      </c>
      <c r="D44" s="838"/>
      <c r="E44" s="838"/>
      <c r="F44" s="838"/>
      <c r="G44" s="839"/>
    </row>
    <row r="45" spans="1:7" ht="72">
      <c r="A45" s="834"/>
      <c r="B45" s="313" t="s">
        <v>1159</v>
      </c>
      <c r="C45" s="314">
        <v>7.3148148148148148E-3</v>
      </c>
      <c r="D45" s="317">
        <v>4.7604166666666663E-2</v>
      </c>
      <c r="E45" s="319">
        <v>54</v>
      </c>
      <c r="F45" s="317">
        <v>9.6990740740740735E-3</v>
      </c>
      <c r="G45" s="318">
        <v>6.4120370370370369E-2</v>
      </c>
    </row>
    <row r="46" spans="1:7" ht="60">
      <c r="A46" s="834"/>
      <c r="B46" s="313" t="s">
        <v>1160</v>
      </c>
      <c r="C46" s="314">
        <v>8.9467592592592585E-3</v>
      </c>
      <c r="D46" s="317">
        <v>3.1481481481481478E-2</v>
      </c>
      <c r="E46" s="319">
        <v>315</v>
      </c>
      <c r="F46" s="317">
        <v>1.6203703703703703E-2</v>
      </c>
      <c r="G46" s="318">
        <v>2.4652777777777777E-2</v>
      </c>
    </row>
    <row r="47" spans="1:7" ht="60">
      <c r="A47" s="834"/>
      <c r="B47" s="312" t="s">
        <v>1175</v>
      </c>
      <c r="C47" s="838" t="s">
        <v>1179</v>
      </c>
      <c r="D47" s="838"/>
      <c r="E47" s="838"/>
      <c r="F47" s="838"/>
      <c r="G47" s="839"/>
    </row>
    <row r="48" spans="1:7" ht="72">
      <c r="A48" s="834"/>
      <c r="B48" s="313" t="s">
        <v>1159</v>
      </c>
      <c r="C48" s="314">
        <v>8.0324074074074065E-3</v>
      </c>
      <c r="D48" s="317">
        <v>4.0451388888888891E-2</v>
      </c>
      <c r="E48" s="319">
        <v>78</v>
      </c>
      <c r="F48" s="317">
        <v>9.0046296296296298E-3</v>
      </c>
      <c r="G48" s="318">
        <v>6.4409722222222215E-2</v>
      </c>
    </row>
    <row r="49" spans="1:7" ht="60">
      <c r="A49" s="834"/>
      <c r="B49" s="320" t="s">
        <v>1160</v>
      </c>
      <c r="C49" s="314">
        <v>9.7106481481481471E-3</v>
      </c>
      <c r="D49" s="321">
        <v>2.2442129629629631E-2</v>
      </c>
      <c r="E49" s="319">
        <v>35</v>
      </c>
      <c r="F49" s="321">
        <v>1.7083333333333332E-2</v>
      </c>
      <c r="G49" s="322">
        <v>2.1134259259259259E-2</v>
      </c>
    </row>
    <row r="50" spans="1:7" ht="60">
      <c r="A50" s="834"/>
      <c r="B50" s="323" t="s">
        <v>1175</v>
      </c>
      <c r="C50" s="842" t="s">
        <v>1180</v>
      </c>
      <c r="D50" s="842"/>
      <c r="E50" s="842"/>
      <c r="F50" s="842"/>
      <c r="G50" s="843"/>
    </row>
    <row r="51" spans="1:7" ht="72">
      <c r="A51" s="834"/>
      <c r="B51" s="313" t="s">
        <v>1159</v>
      </c>
      <c r="C51" s="324">
        <v>6.7592592592592591E-3</v>
      </c>
      <c r="D51" s="325">
        <v>1.474537037037037E-2</v>
      </c>
      <c r="E51" s="326">
        <v>83</v>
      </c>
      <c r="F51" s="325">
        <v>7.8356481481481471E-3</v>
      </c>
      <c r="G51" s="327">
        <v>1.4166666666666666E-2</v>
      </c>
    </row>
    <row r="52" spans="1:7" ht="60">
      <c r="A52" s="834"/>
      <c r="B52" s="328" t="s">
        <v>1160</v>
      </c>
      <c r="C52" s="329">
        <v>5.9143518518518521E-3</v>
      </c>
      <c r="D52" s="330">
        <v>3.0277777777777778E-2</v>
      </c>
      <c r="E52" s="331">
        <v>6</v>
      </c>
      <c r="F52" s="330">
        <v>2.5289351851851855E-2</v>
      </c>
      <c r="G52" s="332">
        <v>3.0034722222222223E-2</v>
      </c>
    </row>
    <row r="53" spans="1:7" ht="63">
      <c r="A53" s="824"/>
      <c r="B53" s="333" t="s">
        <v>1157</v>
      </c>
      <c r="C53" s="844" t="s">
        <v>1181</v>
      </c>
      <c r="D53" s="844"/>
      <c r="E53" s="844"/>
      <c r="F53" s="844"/>
      <c r="G53" s="845"/>
    </row>
    <row r="54" spans="1:7" ht="72">
      <c r="A54" s="334"/>
      <c r="B54" s="313" t="s">
        <v>1159</v>
      </c>
      <c r="C54" s="335">
        <v>8.2291666666666659E-3</v>
      </c>
      <c r="D54" s="335">
        <v>4.0509259259259259E-2</v>
      </c>
      <c r="E54" s="336">
        <v>502</v>
      </c>
      <c r="F54" s="337">
        <v>1.3553240740740741E-2</v>
      </c>
      <c r="G54" s="338">
        <v>4.8564814814814818E-2</v>
      </c>
    </row>
    <row r="55" spans="1:7" ht="60">
      <c r="A55" s="334"/>
      <c r="B55" s="328" t="s">
        <v>1160</v>
      </c>
      <c r="C55" s="335">
        <v>6.1111111111111114E-3</v>
      </c>
      <c r="D55" s="335">
        <v>3.0694444444444444E-2</v>
      </c>
      <c r="E55" s="336">
        <v>1256</v>
      </c>
      <c r="F55" s="335">
        <v>2.2013888888888888E-2</v>
      </c>
      <c r="G55" s="338">
        <v>3.2268518518518523E-2</v>
      </c>
    </row>
    <row r="56" spans="1:7" ht="63">
      <c r="A56" s="846" t="s">
        <v>441</v>
      </c>
      <c r="B56" s="339" t="s">
        <v>1157</v>
      </c>
      <c r="C56" s="849" t="s">
        <v>1182</v>
      </c>
      <c r="D56" s="849"/>
      <c r="E56" s="849"/>
      <c r="F56" s="849"/>
      <c r="G56" s="850"/>
    </row>
    <row r="57" spans="1:7" ht="72">
      <c r="A57" s="847"/>
      <c r="B57" s="340" t="s">
        <v>1159</v>
      </c>
      <c r="C57" s="341">
        <v>9.0740740740740729E-3</v>
      </c>
      <c r="D57" s="342">
        <v>4.08912037037037E-2</v>
      </c>
      <c r="E57" s="343">
        <v>82</v>
      </c>
      <c r="F57" s="342">
        <v>3.8553240740740742E-2</v>
      </c>
      <c r="G57" s="344">
        <v>8.3715277777777777E-2</v>
      </c>
    </row>
    <row r="58" spans="1:7" ht="60">
      <c r="A58" s="847"/>
      <c r="B58" s="340" t="s">
        <v>1160</v>
      </c>
      <c r="C58" s="345">
        <v>4.2939814814814811E-3</v>
      </c>
      <c r="D58" s="342">
        <v>4.3287037037037034E-2</v>
      </c>
      <c r="E58" s="343">
        <v>15</v>
      </c>
      <c r="F58" s="342">
        <v>2.7581018518518519E-2</v>
      </c>
      <c r="G58" s="344">
        <v>9.6655092592592598E-2</v>
      </c>
    </row>
    <row r="59" spans="1:7" ht="63">
      <c r="A59" s="848"/>
      <c r="B59" s="346" t="s">
        <v>1157</v>
      </c>
      <c r="C59" s="851" t="s">
        <v>1183</v>
      </c>
      <c r="D59" s="851"/>
      <c r="E59" s="851"/>
      <c r="F59" s="851"/>
      <c r="G59" s="852"/>
    </row>
    <row r="60" spans="1:7" ht="63">
      <c r="A60" s="824" t="s">
        <v>442</v>
      </c>
      <c r="B60" s="347" t="s">
        <v>1157</v>
      </c>
      <c r="C60" s="853" t="s">
        <v>1184</v>
      </c>
      <c r="D60" s="853"/>
      <c r="E60" s="853"/>
      <c r="F60" s="853"/>
      <c r="G60" s="854"/>
    </row>
    <row r="61" spans="1:7" ht="72">
      <c r="A61" s="824"/>
      <c r="B61" s="348" t="s">
        <v>1159</v>
      </c>
      <c r="C61" s="349">
        <v>9.3171296296296283E-3</v>
      </c>
      <c r="D61" s="350">
        <v>4.5925925925925926E-2</v>
      </c>
      <c r="E61" s="351">
        <v>14</v>
      </c>
      <c r="F61" s="350">
        <v>3.0601851851851852E-2</v>
      </c>
      <c r="G61" s="352">
        <v>9.6840277777777775E-2</v>
      </c>
    </row>
    <row r="62" spans="1:7" ht="60">
      <c r="A62" s="824"/>
      <c r="B62" s="348" t="s">
        <v>1160</v>
      </c>
      <c r="C62" s="349">
        <v>5.2199074074074066E-3</v>
      </c>
      <c r="D62" s="350">
        <v>0.1799074074074074</v>
      </c>
      <c r="E62" s="351">
        <v>62</v>
      </c>
      <c r="F62" s="350">
        <v>2.0995370370370369E-2</v>
      </c>
      <c r="G62" s="352">
        <v>8.2592592592592592E-2</v>
      </c>
    </row>
    <row r="63" spans="1:7" ht="63">
      <c r="A63" s="824"/>
      <c r="B63" s="347" t="s">
        <v>1157</v>
      </c>
      <c r="C63" s="853" t="s">
        <v>1185</v>
      </c>
      <c r="D63" s="853"/>
      <c r="E63" s="853"/>
      <c r="F63" s="853"/>
      <c r="G63" s="854"/>
    </row>
    <row r="64" spans="1:7" ht="72">
      <c r="A64" s="824"/>
      <c r="B64" s="353" t="s">
        <v>1159</v>
      </c>
      <c r="C64" s="349">
        <v>1.0763888888888891E-2</v>
      </c>
      <c r="D64" s="350">
        <v>4.5925925925925926E-2</v>
      </c>
      <c r="E64" s="351">
        <v>24</v>
      </c>
      <c r="F64" s="350">
        <v>3.4699074074074077E-2</v>
      </c>
      <c r="G64" s="352">
        <v>9.6840277777777775E-2</v>
      </c>
    </row>
    <row r="65" spans="1:7" ht="60">
      <c r="A65" s="824"/>
      <c r="B65" s="353" t="s">
        <v>1160</v>
      </c>
      <c r="C65" s="349">
        <v>5.6828703703703702E-3</v>
      </c>
      <c r="D65" s="350">
        <v>0.1799074074074074</v>
      </c>
      <c r="E65" s="351">
        <v>117</v>
      </c>
      <c r="F65" s="350">
        <v>2.1064814814814814E-2</v>
      </c>
      <c r="G65" s="352">
        <v>0.12546296296296297</v>
      </c>
    </row>
    <row r="66" spans="1:7" ht="63">
      <c r="A66" s="824"/>
      <c r="B66" s="347" t="s">
        <v>1157</v>
      </c>
      <c r="C66" s="853" t="s">
        <v>1186</v>
      </c>
      <c r="D66" s="853"/>
      <c r="E66" s="853"/>
      <c r="F66" s="853"/>
      <c r="G66" s="854"/>
    </row>
    <row r="67" spans="1:7" ht="72">
      <c r="A67" s="824"/>
      <c r="B67" s="353" t="s">
        <v>1159</v>
      </c>
      <c r="C67" s="349">
        <v>1.0601851851851854E-2</v>
      </c>
      <c r="D67" s="354">
        <v>7.1608796296296295E-2</v>
      </c>
      <c r="E67" s="351">
        <v>50</v>
      </c>
      <c r="F67" s="350">
        <v>3.6284722222222225E-2</v>
      </c>
      <c r="G67" s="352">
        <v>9.7465277777777776E-2</v>
      </c>
    </row>
    <row r="68" spans="1:7" ht="60">
      <c r="A68" s="824"/>
      <c r="B68" s="353" t="s">
        <v>1160</v>
      </c>
      <c r="C68" s="349">
        <v>4.8611111111111112E-3</v>
      </c>
      <c r="D68" s="350">
        <v>0.14508101851851851</v>
      </c>
      <c r="E68" s="351">
        <v>74</v>
      </c>
      <c r="F68" s="350">
        <v>2.3217592592592592E-2</v>
      </c>
      <c r="G68" s="352">
        <v>7.6284722222222226E-2</v>
      </c>
    </row>
    <row r="69" spans="1:7" ht="63">
      <c r="A69" s="824"/>
      <c r="B69" s="347" t="s">
        <v>1157</v>
      </c>
      <c r="C69" s="853" t="s">
        <v>1187</v>
      </c>
      <c r="D69" s="853"/>
      <c r="E69" s="853"/>
      <c r="F69" s="853"/>
      <c r="G69" s="854"/>
    </row>
    <row r="70" spans="1:7" ht="72">
      <c r="A70" s="824"/>
      <c r="B70" s="353" t="s">
        <v>1188</v>
      </c>
      <c r="C70" s="349">
        <v>1.1226851851851854E-2</v>
      </c>
      <c r="D70" s="350">
        <v>4.0474537037037038E-2</v>
      </c>
      <c r="E70" s="351">
        <v>74</v>
      </c>
      <c r="F70" s="350">
        <v>4.234953703703704E-2</v>
      </c>
      <c r="G70" s="352">
        <v>7.3518518518518525E-2</v>
      </c>
    </row>
    <row r="71" spans="1:7" ht="60">
      <c r="A71" s="824"/>
      <c r="B71" s="353" t="s">
        <v>1160</v>
      </c>
      <c r="C71" s="349">
        <v>5.3009259259259251E-3</v>
      </c>
      <c r="D71" s="350">
        <v>5.6064814814814817E-2</v>
      </c>
      <c r="E71" s="351">
        <v>60</v>
      </c>
      <c r="F71" s="350">
        <v>2.6828703703703705E-2</v>
      </c>
      <c r="G71" s="352">
        <v>9.554398148148148E-2</v>
      </c>
    </row>
    <row r="72" spans="1:7" ht="63">
      <c r="A72" s="824"/>
      <c r="B72" s="347" t="s">
        <v>1157</v>
      </c>
      <c r="C72" s="853" t="s">
        <v>1189</v>
      </c>
      <c r="D72" s="853"/>
      <c r="E72" s="853"/>
      <c r="F72" s="853"/>
      <c r="G72" s="854"/>
    </row>
    <row r="73" spans="1:7" ht="72">
      <c r="A73" s="824"/>
      <c r="B73" s="353" t="s">
        <v>1159</v>
      </c>
      <c r="C73" s="349">
        <v>8.726851851851852E-3</v>
      </c>
      <c r="D73" s="350">
        <v>2.9525462962962962E-2</v>
      </c>
      <c r="E73" s="351">
        <v>95</v>
      </c>
      <c r="F73" s="350">
        <v>3.2372685185185185E-2</v>
      </c>
      <c r="G73" s="352">
        <v>8.1238425925925922E-2</v>
      </c>
    </row>
    <row r="74" spans="1:7" ht="60">
      <c r="A74" s="824"/>
      <c r="B74" s="353" t="s">
        <v>1160</v>
      </c>
      <c r="C74" s="349">
        <v>6.7592592592592591E-3</v>
      </c>
      <c r="D74" s="350">
        <v>3.4224537037037039E-2</v>
      </c>
      <c r="E74" s="351">
        <v>105</v>
      </c>
      <c r="F74" s="350">
        <v>2.5023148148148149E-2</v>
      </c>
      <c r="G74" s="352">
        <v>5.7986111111111113E-2</v>
      </c>
    </row>
    <row r="75" spans="1:7" ht="63">
      <c r="A75" s="824"/>
      <c r="B75" s="347" t="s">
        <v>1157</v>
      </c>
      <c r="C75" s="853" t="s">
        <v>1190</v>
      </c>
      <c r="D75" s="853"/>
      <c r="E75" s="853"/>
      <c r="F75" s="853"/>
      <c r="G75" s="854"/>
    </row>
    <row r="76" spans="1:7" ht="72">
      <c r="A76" s="824"/>
      <c r="B76" s="348" t="s">
        <v>1159</v>
      </c>
      <c r="C76" s="349">
        <v>8.9814814814814809E-3</v>
      </c>
      <c r="D76" s="350">
        <v>4.9560185185185186E-2</v>
      </c>
      <c r="E76" s="351">
        <v>196</v>
      </c>
      <c r="F76" s="350">
        <v>3.6666666666666667E-2</v>
      </c>
      <c r="G76" s="352">
        <v>9.2453703703703705E-2</v>
      </c>
    </row>
    <row r="77" spans="1:7" ht="60">
      <c r="A77" s="824"/>
      <c r="B77" s="348" t="s">
        <v>1160</v>
      </c>
      <c r="C77" s="349">
        <v>1.0034722222222221E-2</v>
      </c>
      <c r="D77" s="350">
        <v>2.2280092592592591E-2</v>
      </c>
      <c r="E77" s="351">
        <v>33</v>
      </c>
      <c r="F77" s="350">
        <v>3.6863425925925924E-2</v>
      </c>
      <c r="G77" s="352">
        <v>6.9016203703703705E-2</v>
      </c>
    </row>
    <row r="78" spans="1:7" ht="63">
      <c r="A78" s="824"/>
      <c r="B78" s="347" t="s">
        <v>1157</v>
      </c>
      <c r="C78" s="853" t="s">
        <v>1191</v>
      </c>
      <c r="D78" s="853"/>
      <c r="E78" s="853"/>
      <c r="F78" s="853"/>
      <c r="G78" s="854"/>
    </row>
    <row r="79" spans="1:7" ht="72">
      <c r="A79" s="824"/>
      <c r="B79" s="348" t="s">
        <v>1159</v>
      </c>
      <c r="C79" s="349">
        <v>8.9120370370370378E-3</v>
      </c>
      <c r="D79" s="350">
        <v>4.9583333333333333E-2</v>
      </c>
      <c r="E79" s="351">
        <v>208</v>
      </c>
      <c r="F79" s="350">
        <v>3.8078703703703705E-2</v>
      </c>
      <c r="G79" s="352">
        <v>8.8055555555555554E-2</v>
      </c>
    </row>
    <row r="80" spans="1:7" ht="60">
      <c r="A80" s="824"/>
      <c r="B80" s="348" t="s">
        <v>1160</v>
      </c>
      <c r="C80" s="349">
        <v>5.0925925925925921E-3</v>
      </c>
      <c r="D80" s="350">
        <v>1.6909722222222222E-2</v>
      </c>
      <c r="E80" s="351">
        <v>6</v>
      </c>
      <c r="F80" s="350">
        <v>2.2812499999999999E-2</v>
      </c>
      <c r="G80" s="352">
        <v>4.1342592592592591E-2</v>
      </c>
    </row>
    <row r="81" spans="1:7" ht="63">
      <c r="A81" s="824"/>
      <c r="B81" s="347" t="s">
        <v>1157</v>
      </c>
      <c r="C81" s="855" t="s">
        <v>1192</v>
      </c>
      <c r="D81" s="855"/>
      <c r="E81" s="855"/>
      <c r="F81" s="855"/>
      <c r="G81" s="856"/>
    </row>
    <row r="82" spans="1:7" ht="72">
      <c r="A82" s="824"/>
      <c r="B82" s="348" t="s">
        <v>1159</v>
      </c>
      <c r="C82" s="349">
        <v>9.6874999999999999E-3</v>
      </c>
      <c r="D82" s="350">
        <v>3.8379629629629632E-2</v>
      </c>
      <c r="E82" s="351">
        <v>166</v>
      </c>
      <c r="F82" s="350">
        <v>4.8437500000000001E-2</v>
      </c>
      <c r="G82" s="352">
        <v>9.4421296296296295E-2</v>
      </c>
    </row>
    <row r="83" spans="1:7" ht="60">
      <c r="A83" s="824"/>
      <c r="B83" s="348" t="s">
        <v>1160</v>
      </c>
      <c r="C83" s="349">
        <v>3.7615740740740739E-3</v>
      </c>
      <c r="D83" s="350">
        <v>1.1215277777777777E-2</v>
      </c>
      <c r="E83" s="351">
        <v>0</v>
      </c>
      <c r="F83" s="350">
        <v>2.4756944444444446E-2</v>
      </c>
      <c r="G83" s="352">
        <v>3.3773148148148149E-2</v>
      </c>
    </row>
    <row r="84" spans="1:7" ht="63">
      <c r="A84" s="824"/>
      <c r="B84" s="347" t="s">
        <v>1157</v>
      </c>
      <c r="C84" s="855" t="s">
        <v>1193</v>
      </c>
      <c r="D84" s="855"/>
      <c r="E84" s="855"/>
      <c r="F84" s="855"/>
      <c r="G84" s="856"/>
    </row>
    <row r="85" spans="1:7" ht="72">
      <c r="A85" s="824"/>
      <c r="B85" s="348" t="s">
        <v>1159</v>
      </c>
      <c r="C85" s="349">
        <v>8.7152777777777784E-3</v>
      </c>
      <c r="D85" s="350">
        <v>5.8472222222222224E-2</v>
      </c>
      <c r="E85" s="351">
        <v>205</v>
      </c>
      <c r="F85" s="350">
        <v>4.3541666666666666E-2</v>
      </c>
      <c r="G85" s="352">
        <v>0.11143518518518518</v>
      </c>
    </row>
    <row r="86" spans="1:7" ht="60">
      <c r="A86" s="824"/>
      <c r="B86" s="348" t="s">
        <v>1160</v>
      </c>
      <c r="C86" s="349">
        <v>4.1203703703703706E-3</v>
      </c>
      <c r="D86" s="350">
        <v>1.292824074074074E-2</v>
      </c>
      <c r="E86" s="351">
        <v>2</v>
      </c>
      <c r="F86" s="350">
        <v>1.5717592592592592E-2</v>
      </c>
      <c r="G86" s="352">
        <v>2.4189814814814813E-2</v>
      </c>
    </row>
    <row r="87" spans="1:7" ht="63">
      <c r="A87" s="824"/>
      <c r="B87" s="355" t="s">
        <v>1157</v>
      </c>
      <c r="C87" s="857" t="s">
        <v>1194</v>
      </c>
      <c r="D87" s="857"/>
      <c r="E87" s="857"/>
      <c r="F87" s="857"/>
      <c r="G87" s="858"/>
    </row>
    <row r="88" spans="1:7" ht="72">
      <c r="A88" s="824"/>
      <c r="B88" s="340" t="s">
        <v>1159</v>
      </c>
      <c r="C88" s="356">
        <v>9.1319444444444443E-3</v>
      </c>
      <c r="D88" s="356">
        <f>MEDIAN(D61,D64,D67,D70,D73,D76,D79,D82,D85)</f>
        <v>4.5925925925925926E-2</v>
      </c>
      <c r="E88" s="357">
        <v>1032</v>
      </c>
      <c r="F88" s="356">
        <f>MEDIAN(F61,F64,F67,F70,F73,F76,F79,F82,F85)</f>
        <v>3.6666666666666667E-2</v>
      </c>
      <c r="G88" s="358">
        <f>MEDIAN(G61,G64,G67,G70,G73,G76,G79,G82,G85)</f>
        <v>9.4421296296296295E-2</v>
      </c>
    </row>
    <row r="89" spans="1:7" ht="60">
      <c r="A89" s="824"/>
      <c r="B89" s="340" t="s">
        <v>1160</v>
      </c>
      <c r="C89" s="356">
        <v>5.3356481481481484E-3</v>
      </c>
      <c r="D89" s="356">
        <f>MEDIAN(D62,D65,D68,D71,D74,D77,D80,D83,D86)</f>
        <v>3.4224537037037039E-2</v>
      </c>
      <c r="E89" s="357">
        <v>459</v>
      </c>
      <c r="F89" s="356">
        <f>MEDIAN(F62,F65,F68,F71,F74,F77,F80,F83,F86)</f>
        <v>2.3217592592592592E-2</v>
      </c>
      <c r="G89" s="358">
        <f>MEDIAN(G62,G65,G68,G71,G74,G77,G80,G83,G86)</f>
        <v>6.9016203703703705E-2</v>
      </c>
    </row>
    <row r="90" spans="1:7" ht="63">
      <c r="A90" s="824" t="s">
        <v>443</v>
      </c>
      <c r="B90" s="359" t="s">
        <v>1157</v>
      </c>
      <c r="C90" s="870" t="s">
        <v>1195</v>
      </c>
      <c r="D90" s="870"/>
      <c r="E90" s="870"/>
      <c r="F90" s="870"/>
      <c r="G90" s="871"/>
    </row>
    <row r="91" spans="1:7" ht="72">
      <c r="A91" s="824"/>
      <c r="B91" s="360" t="s">
        <v>1159</v>
      </c>
      <c r="C91" s="361">
        <v>9.6527777777777775E-3</v>
      </c>
      <c r="D91" s="362" t="s">
        <v>1196</v>
      </c>
      <c r="E91" s="362">
        <v>136</v>
      </c>
      <c r="F91" s="362" t="s">
        <v>1197</v>
      </c>
      <c r="G91" s="362" t="s">
        <v>1198</v>
      </c>
    </row>
    <row r="92" spans="1:7" ht="60">
      <c r="A92" s="824"/>
      <c r="B92" s="360" t="s">
        <v>1160</v>
      </c>
      <c r="C92" s="361">
        <v>5.115740740740741E-3</v>
      </c>
      <c r="D92" s="362" t="s">
        <v>1199</v>
      </c>
      <c r="E92" s="362">
        <v>123</v>
      </c>
      <c r="F92" s="362" t="s">
        <v>1200</v>
      </c>
      <c r="G92" s="362" t="s">
        <v>1201</v>
      </c>
    </row>
    <row r="93" spans="1:7" ht="63">
      <c r="A93" s="824"/>
      <c r="B93" s="359" t="s">
        <v>1157</v>
      </c>
      <c r="C93" s="872" t="s">
        <v>1202</v>
      </c>
      <c r="D93" s="872"/>
      <c r="E93" s="872"/>
      <c r="F93" s="872"/>
      <c r="G93" s="873"/>
    </row>
    <row r="94" spans="1:7" ht="72">
      <c r="A94" s="824"/>
      <c r="B94" s="360" t="s">
        <v>1159</v>
      </c>
      <c r="C94" s="363">
        <v>7.8009259259259256E-3</v>
      </c>
      <c r="D94" s="364" t="s">
        <v>1203</v>
      </c>
      <c r="E94" s="364">
        <v>57</v>
      </c>
      <c r="F94" s="364" t="s">
        <v>1204</v>
      </c>
      <c r="G94" s="364" t="s">
        <v>1205</v>
      </c>
    </row>
    <row r="95" spans="1:7" ht="60">
      <c r="A95" s="824"/>
      <c r="B95" s="360" t="s">
        <v>1160</v>
      </c>
      <c r="C95" s="363">
        <v>9.5949074074074079E-3</v>
      </c>
      <c r="D95" s="364" t="s">
        <v>1206</v>
      </c>
      <c r="E95" s="364">
        <v>123</v>
      </c>
      <c r="F95" s="364" t="s">
        <v>1207</v>
      </c>
      <c r="G95" s="364" t="s">
        <v>1208</v>
      </c>
    </row>
    <row r="96" spans="1:7" ht="63">
      <c r="A96" s="824"/>
      <c r="B96" s="359" t="s">
        <v>1157</v>
      </c>
      <c r="C96" s="872" t="s">
        <v>1209</v>
      </c>
      <c r="D96" s="872"/>
      <c r="E96" s="872"/>
      <c r="F96" s="872"/>
      <c r="G96" s="873"/>
    </row>
    <row r="97" spans="1:7" ht="72">
      <c r="A97" s="824"/>
      <c r="B97" s="360" t="s">
        <v>1159</v>
      </c>
      <c r="C97" s="363">
        <v>9.8495370370370369E-3</v>
      </c>
      <c r="D97" s="364" t="s">
        <v>1210</v>
      </c>
      <c r="E97" s="364">
        <v>129</v>
      </c>
      <c r="F97" s="364" t="s">
        <v>1211</v>
      </c>
      <c r="G97" s="364" t="s">
        <v>1212</v>
      </c>
    </row>
    <row r="98" spans="1:7" ht="60">
      <c r="A98" s="824"/>
      <c r="B98" s="360" t="s">
        <v>1160</v>
      </c>
      <c r="C98" s="363">
        <v>5.6944444444444438E-3</v>
      </c>
      <c r="D98" s="364" t="s">
        <v>1213</v>
      </c>
      <c r="E98" s="364">
        <v>19</v>
      </c>
      <c r="F98" s="364" t="s">
        <v>1214</v>
      </c>
      <c r="G98" s="364" t="s">
        <v>1215</v>
      </c>
    </row>
    <row r="99" spans="1:7" ht="63">
      <c r="A99" s="824"/>
      <c r="B99" s="359" t="s">
        <v>1157</v>
      </c>
      <c r="C99" s="872" t="s">
        <v>1216</v>
      </c>
      <c r="D99" s="872"/>
      <c r="E99" s="872"/>
      <c r="F99" s="872"/>
      <c r="G99" s="873"/>
    </row>
    <row r="100" spans="1:7" ht="72">
      <c r="A100" s="824"/>
      <c r="B100" s="360" t="s">
        <v>1159</v>
      </c>
      <c r="C100" s="363">
        <v>7.6157407407407415E-3</v>
      </c>
      <c r="D100" s="364" t="s">
        <v>1217</v>
      </c>
      <c r="E100" s="364">
        <v>18</v>
      </c>
      <c r="F100" s="364" t="s">
        <v>1218</v>
      </c>
      <c r="G100" s="364" t="s">
        <v>1219</v>
      </c>
    </row>
    <row r="101" spans="1:7" ht="60">
      <c r="A101" s="824"/>
      <c r="B101" s="360" t="s">
        <v>1160</v>
      </c>
      <c r="C101" s="363">
        <v>4.9537037037037041E-3</v>
      </c>
      <c r="D101" s="364" t="s">
        <v>1220</v>
      </c>
      <c r="E101" s="364">
        <v>70</v>
      </c>
      <c r="F101" s="364" t="s">
        <v>1221</v>
      </c>
      <c r="G101" s="364" t="s">
        <v>1222</v>
      </c>
    </row>
    <row r="102" spans="1:7" ht="63">
      <c r="A102" s="824"/>
      <c r="B102" s="365" t="s">
        <v>1157</v>
      </c>
      <c r="C102" s="863" t="s">
        <v>1223</v>
      </c>
      <c r="D102" s="863"/>
      <c r="E102" s="863"/>
      <c r="F102" s="863"/>
      <c r="G102" s="864"/>
    </row>
    <row r="103" spans="1:7" ht="72">
      <c r="A103" s="824"/>
      <c r="B103" s="366" t="s">
        <v>1159</v>
      </c>
      <c r="C103" s="367">
        <v>8.9467592592592585E-3</v>
      </c>
      <c r="D103" s="368" t="s">
        <v>1210</v>
      </c>
      <c r="E103" s="369">
        <v>340</v>
      </c>
      <c r="F103" s="370">
        <v>3.4953703703703702E-2</v>
      </c>
      <c r="G103" s="370">
        <v>9.341435185185186E-2</v>
      </c>
    </row>
    <row r="104" spans="1:7" ht="60">
      <c r="A104" s="824"/>
      <c r="B104" s="366" t="s">
        <v>1160</v>
      </c>
      <c r="C104" s="367">
        <v>5.37037037037037E-3</v>
      </c>
      <c r="D104" s="368" t="s">
        <v>1206</v>
      </c>
      <c r="E104" s="369">
        <v>335</v>
      </c>
      <c r="F104" s="370">
        <v>2.7997685185185184E-2</v>
      </c>
      <c r="G104" s="368" t="s">
        <v>1222</v>
      </c>
    </row>
    <row r="105" spans="1:7" ht="63">
      <c r="A105" s="824" t="s">
        <v>444</v>
      </c>
      <c r="B105" s="359" t="s">
        <v>1157</v>
      </c>
      <c r="C105" s="865" t="s">
        <v>1224</v>
      </c>
      <c r="D105" s="865"/>
      <c r="E105" s="865"/>
      <c r="F105" s="865"/>
      <c r="G105" s="866"/>
    </row>
    <row r="106" spans="1:7" ht="72">
      <c r="A106" s="824"/>
      <c r="B106" s="371" t="s">
        <v>1159</v>
      </c>
      <c r="C106" s="372">
        <v>9.5138888888888894E-3</v>
      </c>
      <c r="D106" s="350" t="s">
        <v>1225</v>
      </c>
      <c r="E106" s="351">
        <v>101</v>
      </c>
      <c r="F106" s="350" t="s">
        <v>1226</v>
      </c>
      <c r="G106" s="352" t="s">
        <v>1227</v>
      </c>
    </row>
    <row r="107" spans="1:7" ht="60">
      <c r="A107" s="824"/>
      <c r="B107" s="371" t="s">
        <v>1160</v>
      </c>
      <c r="C107" s="372">
        <v>4.5138888888888893E-3</v>
      </c>
      <c r="D107" s="350" t="s">
        <v>1228</v>
      </c>
      <c r="E107" s="351">
        <v>28</v>
      </c>
      <c r="F107" s="350" t="s">
        <v>1229</v>
      </c>
      <c r="G107" s="352" t="s">
        <v>1230</v>
      </c>
    </row>
    <row r="108" spans="1:7" ht="63">
      <c r="A108" s="824"/>
      <c r="B108" s="359" t="s">
        <v>1157</v>
      </c>
      <c r="C108" s="859" t="s">
        <v>1231</v>
      </c>
      <c r="D108" s="859"/>
      <c r="E108" s="859"/>
      <c r="F108" s="859"/>
      <c r="G108" s="860"/>
    </row>
    <row r="109" spans="1:7" ht="72">
      <c r="A109" s="824"/>
      <c r="B109" s="371" t="s">
        <v>1159</v>
      </c>
      <c r="C109" s="372">
        <v>1.0046296296296296E-2</v>
      </c>
      <c r="D109" s="350" t="s">
        <v>1225</v>
      </c>
      <c r="E109" s="351">
        <v>105</v>
      </c>
      <c r="F109" s="350" t="s">
        <v>1226</v>
      </c>
      <c r="G109" s="352" t="s">
        <v>1227</v>
      </c>
    </row>
    <row r="110" spans="1:7" ht="60">
      <c r="A110" s="824"/>
      <c r="B110" s="371" t="s">
        <v>1160</v>
      </c>
      <c r="C110" s="372">
        <v>4.8379629629629632E-3</v>
      </c>
      <c r="D110" s="350" t="s">
        <v>1228</v>
      </c>
      <c r="E110" s="351">
        <v>32</v>
      </c>
      <c r="F110" s="350" t="s">
        <v>1229</v>
      </c>
      <c r="G110" s="352" t="s">
        <v>1230</v>
      </c>
    </row>
    <row r="111" spans="1:7" ht="63">
      <c r="A111" s="824"/>
      <c r="B111" s="359" t="s">
        <v>1157</v>
      </c>
      <c r="C111" s="859" t="s">
        <v>1232</v>
      </c>
      <c r="D111" s="859"/>
      <c r="E111" s="859"/>
      <c r="F111" s="859"/>
      <c r="G111" s="860"/>
    </row>
    <row r="112" spans="1:7" ht="72">
      <c r="A112" s="824"/>
      <c r="B112" s="371" t="s">
        <v>1159</v>
      </c>
      <c r="C112" s="372">
        <v>8.773148148148148E-3</v>
      </c>
      <c r="D112" s="350" t="s">
        <v>1233</v>
      </c>
      <c r="E112" s="351">
        <v>84</v>
      </c>
      <c r="F112" s="350" t="s">
        <v>1234</v>
      </c>
      <c r="G112" s="352" t="s">
        <v>1235</v>
      </c>
    </row>
    <row r="113" spans="1:7" ht="60">
      <c r="A113" s="824"/>
      <c r="B113" s="371" t="s">
        <v>1160</v>
      </c>
      <c r="C113" s="372">
        <v>1.3634259259259257E-2</v>
      </c>
      <c r="D113" s="350" t="s">
        <v>1236</v>
      </c>
      <c r="E113" s="351">
        <v>40</v>
      </c>
      <c r="F113" s="350" t="s">
        <v>1237</v>
      </c>
      <c r="G113" s="352" t="s">
        <v>1238</v>
      </c>
    </row>
    <row r="114" spans="1:7" ht="63">
      <c r="A114" s="824"/>
      <c r="B114" s="365" t="s">
        <v>1157</v>
      </c>
      <c r="C114" s="867" t="s">
        <v>1239</v>
      </c>
      <c r="D114" s="868"/>
      <c r="E114" s="868"/>
      <c r="F114" s="868"/>
      <c r="G114" s="869"/>
    </row>
    <row r="115" spans="1:7" ht="72">
      <c r="A115" s="824"/>
      <c r="B115" s="373" t="s">
        <v>1159</v>
      </c>
      <c r="C115" s="374">
        <v>9.4907407407407406E-3</v>
      </c>
      <c r="D115" s="375">
        <v>6.3761574074074068E-2</v>
      </c>
      <c r="E115" s="376">
        <v>290</v>
      </c>
      <c r="F115" s="375">
        <v>3.9178240740740743E-2</v>
      </c>
      <c r="G115" s="377">
        <v>0.10484953703703703</v>
      </c>
    </row>
    <row r="116" spans="1:7" ht="60">
      <c r="A116" s="824"/>
      <c r="B116" s="373" t="s">
        <v>1160</v>
      </c>
      <c r="C116" s="374">
        <v>4.7106481481481478E-3</v>
      </c>
      <c r="D116" s="375">
        <v>4.2569444444444444E-2</v>
      </c>
      <c r="E116" s="376">
        <v>100</v>
      </c>
      <c r="F116" s="375">
        <v>2.6840277777777779E-2</v>
      </c>
      <c r="G116" s="377">
        <v>0.11328703703703703</v>
      </c>
    </row>
    <row r="117" spans="1:7" ht="63">
      <c r="A117" s="846" t="s">
        <v>32</v>
      </c>
      <c r="B117" s="359" t="s">
        <v>1157</v>
      </c>
      <c r="C117" s="859" t="s">
        <v>1240</v>
      </c>
      <c r="D117" s="859"/>
      <c r="E117" s="859"/>
      <c r="F117" s="859"/>
      <c r="G117" s="860"/>
    </row>
    <row r="118" spans="1:7" ht="72">
      <c r="A118" s="847"/>
      <c r="B118" s="371" t="s">
        <v>1159</v>
      </c>
      <c r="C118" s="372">
        <v>1.0636574074074074E-2</v>
      </c>
      <c r="D118" s="354">
        <v>2.7650462962962963E-2</v>
      </c>
      <c r="E118" s="351">
        <v>84</v>
      </c>
      <c r="F118" s="350">
        <v>3.9131944444444448E-2</v>
      </c>
      <c r="G118" s="352">
        <v>8.560185185185186E-2</v>
      </c>
    </row>
    <row r="119" spans="1:7" ht="60">
      <c r="A119" s="847"/>
      <c r="B119" s="371" t="s">
        <v>1160</v>
      </c>
      <c r="C119" s="372">
        <v>4.8032407407407407E-3</v>
      </c>
      <c r="D119" s="354">
        <v>2.3125E-2</v>
      </c>
      <c r="E119" s="351">
        <v>21</v>
      </c>
      <c r="F119" s="350">
        <v>2.5960648148148149E-2</v>
      </c>
      <c r="G119" s="352">
        <v>6.4791666666666664E-2</v>
      </c>
    </row>
    <row r="120" spans="1:7" ht="63">
      <c r="A120" s="847"/>
      <c r="B120" s="359" t="s">
        <v>1157</v>
      </c>
      <c r="C120" s="859" t="s">
        <v>1241</v>
      </c>
      <c r="D120" s="859"/>
      <c r="E120" s="859"/>
      <c r="F120" s="859"/>
      <c r="G120" s="860"/>
    </row>
    <row r="121" spans="1:7" ht="72">
      <c r="A121" s="847"/>
      <c r="B121" s="371" t="s">
        <v>1159</v>
      </c>
      <c r="C121" s="372">
        <v>1.1006944444444444E-2</v>
      </c>
      <c r="D121" s="350">
        <v>2.6932870370370371E-2</v>
      </c>
      <c r="E121" s="351">
        <v>114</v>
      </c>
      <c r="F121" s="350">
        <v>3.7175925925925925E-2</v>
      </c>
      <c r="G121" s="352">
        <v>6.1435185185185183E-2</v>
      </c>
    </row>
    <row r="122" spans="1:7" ht="60">
      <c r="A122" s="847"/>
      <c r="B122" s="371" t="s">
        <v>1160</v>
      </c>
      <c r="C122" s="372">
        <v>4.5254629629629629E-3</v>
      </c>
      <c r="D122" s="350">
        <v>3.5196759259259254E-2</v>
      </c>
      <c r="E122" s="351">
        <v>18</v>
      </c>
      <c r="F122" s="350">
        <v>2.5231481481481483E-2</v>
      </c>
      <c r="G122" s="352">
        <v>6.1435185185185183E-2</v>
      </c>
    </row>
    <row r="123" spans="1:7" ht="63">
      <c r="A123" s="847"/>
      <c r="B123" s="365" t="s">
        <v>1157</v>
      </c>
      <c r="C123" s="861" t="s">
        <v>1107</v>
      </c>
      <c r="D123" s="861"/>
      <c r="E123" s="861"/>
      <c r="F123" s="861"/>
      <c r="G123" s="862"/>
    </row>
    <row r="124" spans="1:7" ht="72">
      <c r="A124" s="847"/>
      <c r="B124" s="371" t="s">
        <v>1159</v>
      </c>
      <c r="C124" s="372">
        <v>1.082175925925926E-2</v>
      </c>
      <c r="D124" s="350">
        <v>2.6770833333333331E-2</v>
      </c>
      <c r="E124" s="378">
        <v>198</v>
      </c>
      <c r="F124" s="350">
        <v>3.7870370370370367E-2</v>
      </c>
      <c r="G124" s="352">
        <v>8.560185185185186E-2</v>
      </c>
    </row>
    <row r="125" spans="1:7" ht="60">
      <c r="A125" s="848"/>
      <c r="B125" s="371" t="s">
        <v>1160</v>
      </c>
      <c r="C125" s="372">
        <v>4.6759259259259263E-3</v>
      </c>
      <c r="D125" s="354">
        <v>2.7986111111111111E-2</v>
      </c>
      <c r="E125" s="378">
        <v>39</v>
      </c>
      <c r="F125" s="350">
        <v>2.5717592592592594E-2</v>
      </c>
      <c r="G125" s="352">
        <v>6.4791666666666664E-2</v>
      </c>
    </row>
    <row r="126" spans="1:7" ht="63">
      <c r="A126" s="846" t="s">
        <v>445</v>
      </c>
      <c r="B126" s="359" t="s">
        <v>1157</v>
      </c>
      <c r="C126" s="859" t="s">
        <v>1242</v>
      </c>
      <c r="D126" s="859"/>
      <c r="E126" s="859"/>
      <c r="F126" s="859"/>
      <c r="G126" s="860"/>
    </row>
    <row r="127" spans="1:7" ht="72">
      <c r="A127" s="847"/>
      <c r="B127" s="371" t="s">
        <v>1159</v>
      </c>
      <c r="C127" s="372">
        <v>1.1215277777777777E-2</v>
      </c>
      <c r="D127" s="350">
        <v>3.243055555555556E-2</v>
      </c>
      <c r="E127" s="351">
        <v>238</v>
      </c>
      <c r="F127" s="350">
        <v>3.4131944444444444E-2</v>
      </c>
      <c r="G127" s="352">
        <v>6.9293981481481484E-2</v>
      </c>
    </row>
    <row r="128" spans="1:7" ht="60">
      <c r="A128" s="847"/>
      <c r="B128" s="371" t="s">
        <v>1160</v>
      </c>
      <c r="C128" s="372">
        <v>5.1736111111111115E-3</v>
      </c>
      <c r="D128" s="350">
        <v>4.4710648148148152E-2</v>
      </c>
      <c r="E128" s="351">
        <v>27</v>
      </c>
      <c r="F128" s="350">
        <v>2.327546296296296E-2</v>
      </c>
      <c r="G128" s="352" t="s">
        <v>1243</v>
      </c>
    </row>
    <row r="129" spans="1:7" ht="63">
      <c r="A129" s="847"/>
      <c r="B129" s="359" t="s">
        <v>1157</v>
      </c>
      <c r="C129" s="859" t="s">
        <v>1244</v>
      </c>
      <c r="D129" s="859"/>
      <c r="E129" s="859"/>
      <c r="F129" s="859"/>
      <c r="G129" s="860"/>
    </row>
    <row r="130" spans="1:7" ht="72">
      <c r="A130" s="847"/>
      <c r="B130" s="371" t="s">
        <v>1159</v>
      </c>
      <c r="C130" s="372">
        <v>7.4652777777777781E-3</v>
      </c>
      <c r="D130" s="350">
        <v>4.3495370370370372E-2</v>
      </c>
      <c r="E130" s="351">
        <v>99</v>
      </c>
      <c r="F130" s="350">
        <v>3.3622685185185179E-2</v>
      </c>
      <c r="G130" s="352">
        <v>7.6851851851851852E-2</v>
      </c>
    </row>
    <row r="131" spans="1:7" ht="60">
      <c r="A131" s="847"/>
      <c r="B131" s="371" t="s">
        <v>1160</v>
      </c>
      <c r="C131" s="372">
        <v>1.0520833333333333E-2</v>
      </c>
      <c r="D131" s="350">
        <v>2.1597222222222223E-2</v>
      </c>
      <c r="E131" s="351">
        <v>56</v>
      </c>
      <c r="F131" s="350">
        <v>3.0763888888888886E-2</v>
      </c>
      <c r="G131" s="352">
        <v>6.6423611111111114E-2</v>
      </c>
    </row>
    <row r="132" spans="1:7" ht="63">
      <c r="A132" s="847"/>
      <c r="B132" s="365" t="s">
        <v>1157</v>
      </c>
      <c r="C132" s="861" t="s">
        <v>1245</v>
      </c>
      <c r="D132" s="861"/>
      <c r="E132" s="861"/>
      <c r="F132" s="861"/>
      <c r="G132" s="862"/>
    </row>
    <row r="133" spans="1:7" ht="72">
      <c r="A133" s="847"/>
      <c r="B133" s="371" t="s">
        <v>1159</v>
      </c>
      <c r="C133" s="372">
        <v>9.3402777777777772E-3</v>
      </c>
      <c r="D133" s="350">
        <v>3.5196759259259254E-2</v>
      </c>
      <c r="E133" s="378">
        <v>337</v>
      </c>
      <c r="F133" s="350">
        <v>3.3923611111111113E-2</v>
      </c>
      <c r="G133" s="352">
        <v>7.6851851851851852E-2</v>
      </c>
    </row>
    <row r="134" spans="1:7" ht="60">
      <c r="A134" s="848"/>
      <c r="B134" s="371" t="s">
        <v>1160</v>
      </c>
      <c r="C134" s="372">
        <v>5.3935185185185188E-3</v>
      </c>
      <c r="D134" s="350" t="s">
        <v>1236</v>
      </c>
      <c r="E134" s="378">
        <v>83</v>
      </c>
      <c r="F134" s="350">
        <v>2.7442129629629632E-2</v>
      </c>
      <c r="G134" s="352">
        <v>6.6423611111111114E-2</v>
      </c>
    </row>
    <row r="135" spans="1:7" ht="63">
      <c r="A135" s="846" t="s">
        <v>446</v>
      </c>
      <c r="B135" s="359" t="s">
        <v>1157</v>
      </c>
      <c r="C135" s="859" t="s">
        <v>1246</v>
      </c>
      <c r="D135" s="859"/>
      <c r="E135" s="859"/>
      <c r="F135" s="859"/>
      <c r="G135" s="860"/>
    </row>
    <row r="136" spans="1:7" ht="72">
      <c r="A136" s="847"/>
      <c r="B136" s="371" t="s">
        <v>1159</v>
      </c>
      <c r="C136" s="372">
        <v>1.0810185185185185E-2</v>
      </c>
      <c r="D136" s="350">
        <v>4.296296296296296E-2</v>
      </c>
      <c r="E136" s="351">
        <v>188</v>
      </c>
      <c r="F136" s="350">
        <v>3.619212962962963E-2</v>
      </c>
      <c r="G136" s="352">
        <v>7.7048611111111109E-2</v>
      </c>
    </row>
    <row r="137" spans="1:7" ht="60">
      <c r="A137" s="847"/>
      <c r="B137" s="371" t="s">
        <v>1160</v>
      </c>
      <c r="C137" s="372">
        <v>4.1203703703703706E-3</v>
      </c>
      <c r="D137" s="350">
        <v>2.8854166666666667E-2</v>
      </c>
      <c r="E137" s="351">
        <v>4</v>
      </c>
      <c r="F137" s="350">
        <v>2.2847222222222224E-2</v>
      </c>
      <c r="G137" s="352">
        <v>7.5798611111111108E-2</v>
      </c>
    </row>
    <row r="138" spans="1:7" ht="63">
      <c r="A138" s="847"/>
      <c r="B138" s="359" t="s">
        <v>1157</v>
      </c>
      <c r="C138" s="876" t="s">
        <v>1247</v>
      </c>
      <c r="D138" s="876"/>
      <c r="E138" s="876"/>
      <c r="F138" s="876"/>
      <c r="G138" s="876"/>
    </row>
    <row r="139" spans="1:7" ht="72">
      <c r="A139" s="847"/>
      <c r="B139" s="371" t="s">
        <v>1159</v>
      </c>
      <c r="C139" s="379">
        <v>1.0266203703703703E-2</v>
      </c>
      <c r="D139" s="380">
        <v>3.7442129629629624E-2</v>
      </c>
      <c r="E139" s="381">
        <v>183</v>
      </c>
      <c r="F139" s="380">
        <v>2.3456597222222224</v>
      </c>
      <c r="G139" s="380">
        <v>7.7048611111111109E-2</v>
      </c>
    </row>
    <row r="140" spans="1:7" ht="60">
      <c r="A140" s="847"/>
      <c r="B140" s="371" t="s">
        <v>1160</v>
      </c>
      <c r="C140" s="379">
        <v>4.1319444444444442E-3</v>
      </c>
      <c r="D140" s="380">
        <v>2.4016203703703706E-2</v>
      </c>
      <c r="E140" s="381">
        <v>6</v>
      </c>
      <c r="F140" s="380">
        <v>1.9594907407407405E-2</v>
      </c>
      <c r="G140" s="380">
        <v>5.0208333333333334E-2</v>
      </c>
    </row>
    <row r="141" spans="1:7" ht="63">
      <c r="A141" s="847"/>
      <c r="B141" s="359" t="s">
        <v>1157</v>
      </c>
      <c r="C141" s="859" t="s">
        <v>1248</v>
      </c>
      <c r="D141" s="859"/>
      <c r="E141" s="859"/>
      <c r="F141" s="859"/>
      <c r="G141" s="860"/>
    </row>
    <row r="142" spans="1:7" ht="72">
      <c r="A142" s="847"/>
      <c r="B142" s="371" t="s">
        <v>1159</v>
      </c>
      <c r="C142" s="372">
        <v>8.9120370370370378E-3</v>
      </c>
      <c r="D142" s="350">
        <v>3.7731481481481484E-2</v>
      </c>
      <c r="E142" s="382" t="s">
        <v>1249</v>
      </c>
      <c r="F142" s="350">
        <v>4.476851851851852E-2</v>
      </c>
      <c r="G142" s="352">
        <v>0.12333333333333334</v>
      </c>
    </row>
    <row r="143" spans="1:7" ht="60">
      <c r="A143" s="847"/>
      <c r="B143" s="371" t="s">
        <v>1160</v>
      </c>
      <c r="C143" s="372">
        <v>1.8541666666666668E-2</v>
      </c>
      <c r="D143" s="350">
        <v>2.5289351851851851E-2</v>
      </c>
      <c r="E143" s="351">
        <v>6</v>
      </c>
      <c r="F143" s="350">
        <v>4.02662037037037E-2</v>
      </c>
      <c r="G143" s="352">
        <v>4.8472222222222222E-2</v>
      </c>
    </row>
    <row r="144" spans="1:7" ht="63">
      <c r="A144" s="847"/>
      <c r="B144" s="365" t="s">
        <v>1157</v>
      </c>
      <c r="C144" s="861" t="s">
        <v>1250</v>
      </c>
      <c r="D144" s="861"/>
      <c r="E144" s="861"/>
      <c r="F144" s="861"/>
      <c r="G144" s="862"/>
    </row>
    <row r="145" spans="1:7" ht="72">
      <c r="A145" s="847"/>
      <c r="B145" s="371" t="s">
        <v>1159</v>
      </c>
      <c r="C145" s="383">
        <v>1.0034722222222221E-2</v>
      </c>
      <c r="D145" s="383">
        <v>3.7442129629629624E-2</v>
      </c>
      <c r="E145" s="378">
        <v>483</v>
      </c>
      <c r="F145" s="383">
        <v>3.619212962962963E-2</v>
      </c>
      <c r="G145" s="384">
        <v>0.12333333333333334</v>
      </c>
    </row>
    <row r="146" spans="1:7" ht="60">
      <c r="A146" s="848"/>
      <c r="B146" s="371" t="s">
        <v>1160</v>
      </c>
      <c r="C146" s="383">
        <v>4.1319444444444442E-3</v>
      </c>
      <c r="D146" s="383">
        <v>2.8854166666666667E-2</v>
      </c>
      <c r="E146" s="378">
        <v>16</v>
      </c>
      <c r="F146" s="383">
        <v>2.2847222222222224E-2</v>
      </c>
      <c r="G146" s="384">
        <v>7.5798611111111108E-2</v>
      </c>
    </row>
    <row r="147" spans="1:7" ht="63">
      <c r="A147" s="846" t="s">
        <v>447</v>
      </c>
      <c r="B147" s="359" t="s">
        <v>1157</v>
      </c>
      <c r="C147" s="877" t="s">
        <v>1251</v>
      </c>
      <c r="D147" s="877"/>
      <c r="E147" s="877"/>
      <c r="F147" s="877"/>
      <c r="G147" s="878"/>
    </row>
    <row r="148" spans="1:7" ht="72">
      <c r="A148" s="847"/>
      <c r="B148" s="371" t="s">
        <v>1159</v>
      </c>
      <c r="C148" s="349">
        <v>8.4606481481481494E-3</v>
      </c>
      <c r="D148" s="350">
        <v>1.1805555555555555E-2</v>
      </c>
      <c r="E148" s="385">
        <v>120</v>
      </c>
      <c r="F148" s="350">
        <v>3.888888888888889E-2</v>
      </c>
      <c r="G148" s="352">
        <v>4.9999999999999996E-2</v>
      </c>
    </row>
    <row r="149" spans="1:7" ht="60">
      <c r="A149" s="847"/>
      <c r="B149" s="371" t="s">
        <v>1160</v>
      </c>
      <c r="C149" s="349">
        <v>2.9629629629629628E-3</v>
      </c>
      <c r="D149" s="350">
        <v>1.0416666666666666E-2</v>
      </c>
      <c r="E149" s="385">
        <v>0</v>
      </c>
      <c r="F149" s="350">
        <v>3.4027777777777775E-2</v>
      </c>
      <c r="G149" s="352">
        <v>4.3055555555555562E-2</v>
      </c>
    </row>
    <row r="150" spans="1:7" ht="63">
      <c r="A150" s="847"/>
      <c r="B150" s="359" t="s">
        <v>1157</v>
      </c>
      <c r="C150" s="859" t="s">
        <v>1252</v>
      </c>
      <c r="D150" s="859"/>
      <c r="E150" s="859"/>
      <c r="F150" s="859"/>
      <c r="G150" s="860"/>
    </row>
    <row r="151" spans="1:7" ht="72">
      <c r="A151" s="847"/>
      <c r="B151" s="371" t="s">
        <v>1159</v>
      </c>
      <c r="C151" s="386">
        <v>9.5370370370370366E-3</v>
      </c>
      <c r="D151" s="350">
        <v>1.3888888888888888E-2</v>
      </c>
      <c r="E151" s="385">
        <v>175</v>
      </c>
      <c r="F151" s="350">
        <v>4.7222222222222221E-2</v>
      </c>
      <c r="G151" s="352">
        <v>5.486111111111111E-2</v>
      </c>
    </row>
    <row r="152" spans="1:7" ht="60">
      <c r="A152" s="847"/>
      <c r="B152" s="371" t="s">
        <v>1160</v>
      </c>
      <c r="C152" s="386">
        <v>2.462962962962963E-2</v>
      </c>
      <c r="D152" s="350">
        <v>1.2499999999999999E-2</v>
      </c>
      <c r="E152" s="385">
        <v>3</v>
      </c>
      <c r="F152" s="350">
        <v>3.6805555555555557E-2</v>
      </c>
      <c r="G152" s="352">
        <v>4.6527777777777779E-2</v>
      </c>
    </row>
    <row r="153" spans="1:7" ht="63">
      <c r="A153" s="847"/>
      <c r="B153" s="365" t="s">
        <v>1157</v>
      </c>
      <c r="C153" s="861" t="s">
        <v>1253</v>
      </c>
      <c r="D153" s="861"/>
      <c r="E153" s="861"/>
      <c r="F153" s="861"/>
      <c r="G153" s="862"/>
    </row>
    <row r="154" spans="1:7" ht="72">
      <c r="A154" s="847"/>
      <c r="B154" s="371" t="s">
        <v>1159</v>
      </c>
      <c r="C154" s="349">
        <v>8.9120370370370378E-3</v>
      </c>
      <c r="D154" s="350">
        <v>1.224537037037037E-2</v>
      </c>
      <c r="E154" s="378">
        <v>295</v>
      </c>
      <c r="F154" s="350">
        <v>3.9548611111111111E-2</v>
      </c>
      <c r="G154" s="352">
        <v>5.486111111111111E-2</v>
      </c>
    </row>
    <row r="155" spans="1:7" ht="60">
      <c r="A155" s="848"/>
      <c r="B155" s="371" t="s">
        <v>1160</v>
      </c>
      <c r="C155" s="349">
        <v>3.3101851851851851E-3</v>
      </c>
      <c r="D155" s="350">
        <v>2.5289351851851851E-2</v>
      </c>
      <c r="E155" s="378">
        <v>3</v>
      </c>
      <c r="F155" s="350">
        <v>3.5208333333333335E-2</v>
      </c>
      <c r="G155" s="352">
        <v>4.6527777777777779E-2</v>
      </c>
    </row>
    <row r="156" spans="1:7" ht="63">
      <c r="A156" s="824" t="s">
        <v>448</v>
      </c>
      <c r="B156" s="359" t="s">
        <v>1157</v>
      </c>
      <c r="C156" s="859" t="s">
        <v>1254</v>
      </c>
      <c r="D156" s="859"/>
      <c r="E156" s="859"/>
      <c r="F156" s="859"/>
      <c r="G156" s="860"/>
    </row>
    <row r="157" spans="1:7" ht="72">
      <c r="A157" s="824"/>
      <c r="B157" s="371" t="s">
        <v>1159</v>
      </c>
      <c r="C157" s="372">
        <v>9.1666666666666667E-3</v>
      </c>
      <c r="D157" s="350">
        <v>5.5370370370370368E-2</v>
      </c>
      <c r="E157" s="387">
        <v>122</v>
      </c>
      <c r="F157" s="350">
        <v>3.2557870370370369E-2</v>
      </c>
      <c r="G157" s="352">
        <v>8.216435185185185E-2</v>
      </c>
    </row>
    <row r="158" spans="1:7" ht="60">
      <c r="A158" s="824"/>
      <c r="B158" s="371" t="s">
        <v>1160</v>
      </c>
      <c r="C158" s="372">
        <v>3.37962962962963E-3</v>
      </c>
      <c r="D158" s="350">
        <v>3.9861111111111111E-2</v>
      </c>
      <c r="E158" s="387">
        <v>52</v>
      </c>
      <c r="F158" s="350">
        <v>1.9953703703703706E-2</v>
      </c>
      <c r="G158" s="352">
        <v>6.6087962962962959E-2</v>
      </c>
    </row>
    <row r="159" spans="1:7" ht="63">
      <c r="A159" s="824"/>
      <c r="B159" s="359" t="s">
        <v>1157</v>
      </c>
      <c r="C159" s="859" t="s">
        <v>1255</v>
      </c>
      <c r="D159" s="859"/>
      <c r="E159" s="859"/>
      <c r="F159" s="859"/>
      <c r="G159" s="860"/>
    </row>
    <row r="160" spans="1:7" ht="72">
      <c r="A160" s="824"/>
      <c r="B160" s="371" t="s">
        <v>1159</v>
      </c>
      <c r="C160" s="372">
        <v>3.8310185185185183E-3</v>
      </c>
      <c r="D160" s="350">
        <v>3.3587962962962965E-2</v>
      </c>
      <c r="E160" s="387">
        <v>89</v>
      </c>
      <c r="F160" s="350">
        <v>3.4513888888888893E-2</v>
      </c>
      <c r="G160" s="352">
        <v>7.3888888888888893E-2</v>
      </c>
    </row>
    <row r="161" spans="1:7" ht="60">
      <c r="A161" s="824"/>
      <c r="B161" s="371" t="s">
        <v>1160</v>
      </c>
      <c r="C161" s="372">
        <v>8.6689814814814806E-3</v>
      </c>
      <c r="D161" s="350">
        <v>2.9803240740740741E-2</v>
      </c>
      <c r="E161" s="387">
        <v>85</v>
      </c>
      <c r="F161" s="350">
        <v>2.9548611111111109E-2</v>
      </c>
      <c r="G161" s="352">
        <v>6.3935185185185192E-2</v>
      </c>
    </row>
    <row r="162" spans="1:7" ht="63">
      <c r="A162" s="824"/>
      <c r="B162" s="365" t="s">
        <v>1157</v>
      </c>
      <c r="C162" s="861" t="s">
        <v>1256</v>
      </c>
      <c r="D162" s="861"/>
      <c r="E162" s="861"/>
      <c r="F162" s="861"/>
      <c r="G162" s="862"/>
    </row>
    <row r="163" spans="1:7" ht="72">
      <c r="A163" s="824"/>
      <c r="B163" s="373" t="s">
        <v>1159</v>
      </c>
      <c r="C163" s="388">
        <v>8.9351851851851866E-3</v>
      </c>
      <c r="D163" s="389">
        <v>4.4826388888888895E-2</v>
      </c>
      <c r="E163" s="390">
        <v>211</v>
      </c>
      <c r="F163" s="388">
        <v>3.3888888888888885E-2</v>
      </c>
      <c r="G163" s="391">
        <v>7.8275462962962963E-2</v>
      </c>
    </row>
    <row r="164" spans="1:7" ht="60">
      <c r="A164" s="824"/>
      <c r="B164" s="373" t="s">
        <v>1160</v>
      </c>
      <c r="C164" s="388">
        <v>3.4606481481481485E-3</v>
      </c>
      <c r="D164" s="392">
        <v>3.5185185185185187E-2</v>
      </c>
      <c r="E164" s="390">
        <v>137</v>
      </c>
      <c r="F164" s="388">
        <v>2.4756944444444443E-2</v>
      </c>
      <c r="G164" s="391">
        <v>6.5358796296296304E-2</v>
      </c>
    </row>
    <row r="165" spans="1:7" ht="63">
      <c r="A165" s="824" t="s">
        <v>46</v>
      </c>
      <c r="B165" s="359" t="s">
        <v>1157</v>
      </c>
      <c r="C165" s="859" t="s">
        <v>1257</v>
      </c>
      <c r="D165" s="859"/>
      <c r="E165" s="859"/>
      <c r="F165" s="859"/>
      <c r="G165" s="860"/>
    </row>
    <row r="166" spans="1:7" ht="72">
      <c r="A166" s="824"/>
      <c r="B166" s="393" t="s">
        <v>1159</v>
      </c>
      <c r="C166" s="372">
        <v>9.7337962962962977E-3</v>
      </c>
      <c r="D166" s="354">
        <v>4.1041666666666664E-2</v>
      </c>
      <c r="E166" s="351">
        <v>77</v>
      </c>
      <c r="F166" s="354">
        <v>4.0972222222222222E-2</v>
      </c>
      <c r="G166" s="394">
        <v>8.385416666666666E-2</v>
      </c>
    </row>
    <row r="167" spans="1:7" ht="60">
      <c r="A167" s="824"/>
      <c r="B167" s="393" t="s">
        <v>1160</v>
      </c>
      <c r="C167" s="372">
        <v>4.409722222222222E-3</v>
      </c>
      <c r="D167" s="354">
        <v>3.1886574074074074E-2</v>
      </c>
      <c r="E167" s="351">
        <v>13</v>
      </c>
      <c r="F167" s="354">
        <v>3.0231481481481481E-2</v>
      </c>
      <c r="G167" s="394">
        <v>8.7997685185185179E-2</v>
      </c>
    </row>
    <row r="168" spans="1:7" ht="63">
      <c r="A168" s="824"/>
      <c r="B168" s="359" t="s">
        <v>1157</v>
      </c>
      <c r="C168" s="859" t="s">
        <v>1258</v>
      </c>
      <c r="D168" s="859"/>
      <c r="E168" s="859"/>
      <c r="F168" s="859"/>
      <c r="G168" s="860"/>
    </row>
    <row r="169" spans="1:7" ht="72">
      <c r="A169" s="824"/>
      <c r="B169" s="393" t="s">
        <v>1159</v>
      </c>
      <c r="C169" s="372">
        <v>9.4675925925925917E-3</v>
      </c>
      <c r="D169" s="354">
        <v>6.0185185185185182E-2</v>
      </c>
      <c r="E169" s="387">
        <v>112</v>
      </c>
      <c r="F169" s="354">
        <v>4.2696759259259261E-2</v>
      </c>
      <c r="G169" s="394">
        <v>8.4444444444444447E-2</v>
      </c>
    </row>
    <row r="170" spans="1:7" ht="60">
      <c r="A170" s="824"/>
      <c r="B170" s="393" t="s">
        <v>1160</v>
      </c>
      <c r="C170" s="372">
        <v>1.2268518518518519E-2</v>
      </c>
      <c r="D170" s="354">
        <v>3.4629629629629628E-2</v>
      </c>
      <c r="E170" s="387">
        <v>98</v>
      </c>
      <c r="F170" s="354">
        <v>3.847222222222222E-2</v>
      </c>
      <c r="G170" s="394">
        <v>0.1013425925925926</v>
      </c>
    </row>
    <row r="171" spans="1:7" ht="63">
      <c r="A171" s="824"/>
      <c r="B171" s="395" t="s">
        <v>1157</v>
      </c>
      <c r="C171" s="874" t="s">
        <v>1146</v>
      </c>
      <c r="D171" s="874"/>
      <c r="E171" s="874"/>
      <c r="F171" s="874"/>
      <c r="G171" s="875"/>
    </row>
    <row r="172" spans="1:7" ht="72">
      <c r="A172" s="396"/>
      <c r="B172" s="393" t="s">
        <v>1159</v>
      </c>
      <c r="C172" s="372">
        <v>9.571759259259259E-3</v>
      </c>
      <c r="D172" s="354">
        <v>4.7754629629629626E-2</v>
      </c>
      <c r="E172" s="397">
        <v>189</v>
      </c>
      <c r="F172" s="354">
        <v>4.2106481481481488E-2</v>
      </c>
      <c r="G172" s="394">
        <v>8.4444444444444447E-2</v>
      </c>
    </row>
    <row r="173" spans="1:7" ht="60">
      <c r="A173" s="396"/>
      <c r="B173" s="393" t="s">
        <v>1160</v>
      </c>
      <c r="C173" s="372">
        <v>4.6296296296296302E-3</v>
      </c>
      <c r="D173" s="354">
        <v>3.2939814814814811E-2</v>
      </c>
      <c r="E173" s="397">
        <v>111</v>
      </c>
      <c r="F173" s="354">
        <v>3.4224537037037032E-2</v>
      </c>
      <c r="G173" s="394">
        <v>0.1013425925925926</v>
      </c>
    </row>
    <row r="174" spans="1:7" ht="63">
      <c r="A174" s="398"/>
      <c r="B174" s="399" t="s">
        <v>1259</v>
      </c>
      <c r="C174" s="881" t="s">
        <v>1260</v>
      </c>
      <c r="D174" s="881"/>
      <c r="E174" s="881"/>
      <c r="F174" s="881"/>
      <c r="G174" s="881"/>
    </row>
    <row r="175" spans="1:7" ht="72">
      <c r="A175" s="398"/>
      <c r="B175" s="400" t="s">
        <v>1159</v>
      </c>
      <c r="C175" s="401">
        <v>5.3356481481481484E-3</v>
      </c>
      <c r="D175" s="402" t="s">
        <v>1225</v>
      </c>
      <c r="E175" s="403">
        <f>SUM(E172,E163,E154,E145,E133,E124,E115,E103,E88,E57,E54,E36)</f>
        <v>4586</v>
      </c>
      <c r="F175" s="402">
        <v>3.888888888888889E-2</v>
      </c>
      <c r="G175" s="404">
        <v>0.12333333333333334</v>
      </c>
    </row>
    <row r="176" spans="1:7" ht="60">
      <c r="A176" s="398"/>
      <c r="B176" s="400" t="s">
        <v>1160</v>
      </c>
      <c r="C176" s="401">
        <v>9.1666666666666667E-3</v>
      </c>
      <c r="D176" s="402" t="s">
        <v>1228</v>
      </c>
      <c r="E176" s="403">
        <f>SUM(E173,E164,E155,E146,E134,E125,E116,E104,E89,E58,E55,E37)</f>
        <v>3382</v>
      </c>
      <c r="F176" s="402">
        <v>3.4027777777777775E-2</v>
      </c>
      <c r="G176" s="405">
        <v>0.11328703703703703</v>
      </c>
    </row>
    <row r="177" spans="1:7" ht="63">
      <c r="A177" s="882" t="s">
        <v>52</v>
      </c>
      <c r="B177" s="406" t="s">
        <v>1157</v>
      </c>
      <c r="C177" s="880" t="s">
        <v>1261</v>
      </c>
      <c r="D177" s="880"/>
      <c r="E177" s="880"/>
      <c r="F177" s="880"/>
      <c r="G177" s="880"/>
    </row>
    <row r="178" spans="1:7" ht="72">
      <c r="A178" s="883"/>
      <c r="B178" s="406" t="s">
        <v>1159</v>
      </c>
      <c r="C178" s="407">
        <v>8.7152777777777784E-3</v>
      </c>
      <c r="D178" s="408">
        <v>7.4328703703703702E-2</v>
      </c>
      <c r="E178" s="409">
        <v>23</v>
      </c>
      <c r="F178" s="410">
        <v>4.2719907407407408E-2</v>
      </c>
      <c r="G178" s="408" t="s">
        <v>1262</v>
      </c>
    </row>
    <row r="179" spans="1:7" ht="60">
      <c r="A179" s="883"/>
      <c r="B179" s="406" t="s">
        <v>1160</v>
      </c>
      <c r="C179" s="407">
        <v>4.4328703703703709E-3</v>
      </c>
      <c r="D179" s="408">
        <v>4.6388888888888889E-2</v>
      </c>
      <c r="E179" s="409">
        <v>27</v>
      </c>
      <c r="F179" s="410">
        <v>3.4282407407407407E-2</v>
      </c>
      <c r="G179" s="408">
        <v>0.33263888888888887</v>
      </c>
    </row>
    <row r="180" spans="1:7" ht="63">
      <c r="A180" s="883"/>
      <c r="B180" s="406" t="s">
        <v>1157</v>
      </c>
      <c r="C180" s="879" t="s">
        <v>1263</v>
      </c>
      <c r="D180" s="879"/>
      <c r="E180" s="879"/>
      <c r="F180" s="879"/>
      <c r="G180" s="879"/>
    </row>
    <row r="181" spans="1:7" ht="72">
      <c r="A181" s="883"/>
      <c r="B181" s="406" t="s">
        <v>1159</v>
      </c>
      <c r="C181" s="408">
        <v>1.1597222222222222E-2</v>
      </c>
      <c r="D181" s="408">
        <v>4.9849537037037039E-2</v>
      </c>
      <c r="E181" s="409">
        <v>100</v>
      </c>
      <c r="F181" s="408">
        <v>4.4386574074074071E-2</v>
      </c>
      <c r="G181" s="408">
        <v>7.3611111111111113E-2</v>
      </c>
    </row>
    <row r="182" spans="1:7" ht="60">
      <c r="A182" s="883"/>
      <c r="B182" s="406" t="s">
        <v>1160</v>
      </c>
      <c r="C182" s="407">
        <v>6.030092592592593E-3</v>
      </c>
      <c r="D182" s="408">
        <v>4.4849537037037035E-2</v>
      </c>
      <c r="E182" s="409">
        <v>143</v>
      </c>
      <c r="F182" s="408">
        <v>3.0636574074074076E-2</v>
      </c>
      <c r="G182" s="408">
        <v>0.16388888888888889</v>
      </c>
    </row>
    <row r="183" spans="1:7" ht="63">
      <c r="A183" s="883"/>
      <c r="B183" s="406" t="s">
        <v>1157</v>
      </c>
      <c r="C183" s="879" t="s">
        <v>1264</v>
      </c>
      <c r="D183" s="879"/>
      <c r="E183" s="879"/>
      <c r="F183" s="879"/>
      <c r="G183" s="879"/>
    </row>
    <row r="184" spans="1:7" ht="72">
      <c r="A184" s="883"/>
      <c r="B184" s="406" t="s">
        <v>1159</v>
      </c>
      <c r="C184" s="407">
        <v>1.1886574074074075E-2</v>
      </c>
      <c r="D184" s="408">
        <v>3.1782407407407405E-2</v>
      </c>
      <c r="E184" s="409">
        <v>84</v>
      </c>
      <c r="F184" s="410">
        <v>3.6689814814814821E-2</v>
      </c>
      <c r="G184" s="408"/>
    </row>
    <row r="185" spans="1:7" ht="60">
      <c r="A185" s="883"/>
      <c r="B185" s="406" t="s">
        <v>1160</v>
      </c>
      <c r="C185" s="407">
        <v>5.0347222222222225E-3</v>
      </c>
      <c r="D185" s="408">
        <v>4.8437500000000001E-2</v>
      </c>
      <c r="E185" s="409">
        <v>87</v>
      </c>
      <c r="F185" s="410">
        <v>2.5011574074074075E-2</v>
      </c>
      <c r="G185" s="408">
        <v>0.23472222222222219</v>
      </c>
    </row>
    <row r="186" spans="1:7" ht="63">
      <c r="A186" s="883"/>
      <c r="B186" s="406" t="s">
        <v>1157</v>
      </c>
      <c r="C186" s="879" t="s">
        <v>1265</v>
      </c>
      <c r="D186" s="879"/>
      <c r="E186" s="879"/>
      <c r="F186" s="879"/>
      <c r="G186" s="879"/>
    </row>
    <row r="187" spans="1:7" ht="72">
      <c r="A187" s="883"/>
      <c r="B187" s="406" t="s">
        <v>1159</v>
      </c>
      <c r="C187" s="407">
        <v>9.6296296296296303E-3</v>
      </c>
      <c r="D187" s="408">
        <v>3.7754629629629631E-2</v>
      </c>
      <c r="E187" s="409">
        <v>25</v>
      </c>
      <c r="F187" s="408">
        <v>4.7847222222222228E-2</v>
      </c>
      <c r="G187" s="408">
        <v>0.1343287037037037</v>
      </c>
    </row>
    <row r="188" spans="1:7" ht="60">
      <c r="A188" s="883"/>
      <c r="B188" s="406" t="s">
        <v>1160</v>
      </c>
      <c r="C188" s="407">
        <v>4.6643518518518518E-3</v>
      </c>
      <c r="D188" s="408">
        <v>4.8738425925925921E-2</v>
      </c>
      <c r="E188" s="409">
        <v>13</v>
      </c>
      <c r="F188" s="408">
        <v>3.7893518518518521E-2</v>
      </c>
      <c r="G188" s="408">
        <v>0.1673611111111111</v>
      </c>
    </row>
    <row r="189" spans="1:7" ht="63">
      <c r="A189" s="883"/>
      <c r="B189" s="406" t="s">
        <v>1157</v>
      </c>
      <c r="C189" s="879" t="s">
        <v>1266</v>
      </c>
      <c r="D189" s="879"/>
      <c r="E189" s="879"/>
      <c r="F189" s="879"/>
      <c r="G189" s="879"/>
    </row>
    <row r="190" spans="1:7" ht="72">
      <c r="A190" s="883"/>
      <c r="B190" s="406" t="s">
        <v>1159</v>
      </c>
      <c r="C190" s="407">
        <v>1.1319444444444444E-2</v>
      </c>
      <c r="D190" s="408">
        <v>3.8090277777777778E-2</v>
      </c>
      <c r="E190" s="409">
        <v>93</v>
      </c>
      <c r="F190" s="410">
        <v>5.0405092592592592E-2</v>
      </c>
      <c r="G190" s="408">
        <v>0.13495370370370371</v>
      </c>
    </row>
    <row r="191" spans="1:7" ht="60">
      <c r="A191" s="883"/>
      <c r="B191" s="406" t="s">
        <v>1160</v>
      </c>
      <c r="C191" s="407">
        <v>5.7291666666666671E-3</v>
      </c>
      <c r="D191" s="408">
        <v>3.5023148148148144E-2</v>
      </c>
      <c r="E191" s="409">
        <v>148</v>
      </c>
      <c r="F191" s="410">
        <v>3.6493055555555549E-2</v>
      </c>
      <c r="G191" s="408">
        <v>0.15746527777777777</v>
      </c>
    </row>
    <row r="192" spans="1:7" ht="63">
      <c r="A192" s="883"/>
      <c r="B192" s="406" t="s">
        <v>1157</v>
      </c>
      <c r="C192" s="879" t="s">
        <v>1267</v>
      </c>
      <c r="D192" s="879"/>
      <c r="E192" s="879"/>
      <c r="F192" s="879"/>
      <c r="G192" s="879"/>
    </row>
    <row r="193" spans="1:7" ht="72">
      <c r="A193" s="883"/>
      <c r="B193" s="406" t="s">
        <v>1159</v>
      </c>
      <c r="C193" s="407">
        <v>9.6874999999999999E-3</v>
      </c>
      <c r="D193" s="408">
        <v>4.5254629629629624E-2</v>
      </c>
      <c r="E193" s="409">
        <v>28</v>
      </c>
      <c r="F193" s="408">
        <v>3.7731481481481484E-2</v>
      </c>
      <c r="G193" s="408">
        <v>0.10714120370370371</v>
      </c>
    </row>
    <row r="194" spans="1:7" ht="60">
      <c r="A194" s="883"/>
      <c r="B194" s="406" t="s">
        <v>1160</v>
      </c>
      <c r="C194" s="407">
        <v>4.9421296296296288E-3</v>
      </c>
      <c r="D194" s="408">
        <v>5.9247685185185188E-2</v>
      </c>
      <c r="E194" s="409">
        <v>136</v>
      </c>
      <c r="F194" s="408">
        <v>2.6736111111111113E-2</v>
      </c>
      <c r="G194" s="408">
        <v>0.15972222222222224</v>
      </c>
    </row>
    <row r="195" spans="1:7" ht="63">
      <c r="A195" s="883"/>
      <c r="B195" s="406" t="s">
        <v>1157</v>
      </c>
      <c r="C195" s="879" t="s">
        <v>1268</v>
      </c>
      <c r="D195" s="879"/>
      <c r="E195" s="879"/>
      <c r="F195" s="879"/>
      <c r="G195" s="879"/>
    </row>
    <row r="196" spans="1:7" ht="72">
      <c r="A196" s="883"/>
      <c r="B196" s="406" t="s">
        <v>1159</v>
      </c>
      <c r="C196" s="407">
        <v>1.0798611111111111E-2</v>
      </c>
      <c r="D196" s="408">
        <v>2.7870370370370368E-2</v>
      </c>
      <c r="E196" s="409">
        <v>41</v>
      </c>
      <c r="F196" s="408">
        <v>3.6712962962962961E-2</v>
      </c>
      <c r="G196" s="408">
        <v>8.8229166666666678E-2</v>
      </c>
    </row>
    <row r="197" spans="1:7" ht="60">
      <c r="A197" s="883"/>
      <c r="B197" s="406" t="s">
        <v>1160</v>
      </c>
      <c r="C197" s="407">
        <v>5.4976851851851853E-3</v>
      </c>
      <c r="D197" s="408">
        <v>7.1261574074074074E-2</v>
      </c>
      <c r="E197" s="409">
        <v>175</v>
      </c>
      <c r="F197" s="408">
        <v>2.7118055555555552E-2</v>
      </c>
      <c r="G197" s="408">
        <v>0.14037037037037037</v>
      </c>
    </row>
    <row r="198" spans="1:7" ht="63">
      <c r="A198" s="883"/>
      <c r="B198" s="406" t="s">
        <v>1157</v>
      </c>
      <c r="C198" s="879" t="s">
        <v>1269</v>
      </c>
      <c r="D198" s="879"/>
      <c r="E198" s="879"/>
      <c r="F198" s="879"/>
      <c r="G198" s="879"/>
    </row>
    <row r="199" spans="1:7" ht="72">
      <c r="A199" s="883"/>
      <c r="B199" s="406" t="s">
        <v>1159</v>
      </c>
      <c r="C199" s="407">
        <v>1.1145833333333334E-2</v>
      </c>
      <c r="D199" s="408">
        <v>3.5231481481481482E-2</v>
      </c>
      <c r="E199" s="409">
        <v>43</v>
      </c>
      <c r="F199" s="410">
        <v>4.4398148148148152E-2</v>
      </c>
      <c r="G199" s="408">
        <v>0.12086805555555556</v>
      </c>
    </row>
    <row r="200" spans="1:7" ht="60">
      <c r="A200" s="883"/>
      <c r="B200" s="406" t="s">
        <v>1160</v>
      </c>
      <c r="C200" s="407">
        <v>5.347222222222222E-3</v>
      </c>
      <c r="D200" s="408">
        <v>3.0150462962962962E-2</v>
      </c>
      <c r="E200" s="409">
        <v>43</v>
      </c>
      <c r="F200" s="410">
        <v>3.4664351851851849E-2</v>
      </c>
      <c r="G200" s="408">
        <v>0.12211805555555555</v>
      </c>
    </row>
    <row r="201" spans="1:7" ht="63">
      <c r="A201" s="883"/>
      <c r="B201" s="406" t="s">
        <v>1157</v>
      </c>
      <c r="C201" s="879" t="s">
        <v>1270</v>
      </c>
      <c r="D201" s="879"/>
      <c r="E201" s="879"/>
      <c r="F201" s="879"/>
      <c r="G201" s="879"/>
    </row>
    <row r="202" spans="1:7" ht="72">
      <c r="A202" s="883"/>
      <c r="B202" s="406" t="s">
        <v>1159</v>
      </c>
      <c r="C202" s="407">
        <v>1.4305555555555557E-2</v>
      </c>
      <c r="D202" s="408">
        <v>3.3969907407407407E-2</v>
      </c>
      <c r="E202" s="409">
        <v>47</v>
      </c>
      <c r="F202" s="408">
        <v>4.6678240740740735E-2</v>
      </c>
      <c r="G202" s="408">
        <v>0.12791666666666665</v>
      </c>
    </row>
    <row r="203" spans="1:7" ht="60">
      <c r="A203" s="883"/>
      <c r="B203" s="406" t="s">
        <v>1160</v>
      </c>
      <c r="C203" s="407">
        <v>4.8379629629629632E-3</v>
      </c>
      <c r="D203" s="408">
        <v>5.3576388888888889E-2</v>
      </c>
      <c r="E203" s="409">
        <v>178</v>
      </c>
      <c r="F203" s="408">
        <v>2.9282407407407406E-2</v>
      </c>
      <c r="G203" s="408">
        <v>9.3819444444444441E-2</v>
      </c>
    </row>
    <row r="204" spans="1:7" ht="63">
      <c r="A204" s="883"/>
      <c r="B204" s="406" t="s">
        <v>1157</v>
      </c>
      <c r="C204" s="880" t="s">
        <v>1271</v>
      </c>
      <c r="D204" s="880"/>
      <c r="E204" s="880"/>
      <c r="F204" s="880"/>
      <c r="G204" s="880"/>
    </row>
    <row r="205" spans="1:7" ht="72">
      <c r="A205" s="883"/>
      <c r="B205" s="406" t="s">
        <v>1159</v>
      </c>
      <c r="C205" s="408">
        <v>8.7499999999999991E-3</v>
      </c>
      <c r="D205" s="408">
        <v>4.1805555555555561E-2</v>
      </c>
      <c r="E205" s="409">
        <v>110</v>
      </c>
      <c r="F205" s="408">
        <v>3.8368055555555551E-2</v>
      </c>
      <c r="G205" s="408">
        <v>8.396990740740741E-2</v>
      </c>
    </row>
    <row r="206" spans="1:7" ht="60">
      <c r="A206" s="883"/>
      <c r="B206" s="406" t="s">
        <v>1160</v>
      </c>
      <c r="C206" s="408">
        <v>4.9884259259259265E-3</v>
      </c>
      <c r="D206" s="408">
        <v>4.628472222222222E-2</v>
      </c>
      <c r="E206" s="409">
        <v>105</v>
      </c>
      <c r="F206" s="408">
        <v>3.0381944444444444E-2</v>
      </c>
      <c r="G206" s="408">
        <v>8.396990740740741E-2</v>
      </c>
    </row>
    <row r="207" spans="1:7" ht="63">
      <c r="A207" s="883"/>
      <c r="B207" s="406" t="s">
        <v>1157</v>
      </c>
      <c r="C207" s="879" t="s">
        <v>1272</v>
      </c>
      <c r="D207" s="879"/>
      <c r="E207" s="879"/>
      <c r="F207" s="879"/>
      <c r="G207" s="879"/>
    </row>
    <row r="208" spans="1:7" ht="72">
      <c r="A208" s="883"/>
      <c r="B208" s="406" t="s">
        <v>1159</v>
      </c>
      <c r="C208" s="407">
        <v>8.611111111111111E-3</v>
      </c>
      <c r="D208" s="408">
        <v>3.8715277777777779E-2</v>
      </c>
      <c r="E208" s="409">
        <v>39</v>
      </c>
      <c r="F208" s="410">
        <v>3.9791666666666663E-2</v>
      </c>
      <c r="G208" s="408">
        <v>0.11310185185185184</v>
      </c>
    </row>
    <row r="209" spans="1:7" ht="60">
      <c r="A209" s="883"/>
      <c r="B209" s="406" t="s">
        <v>1160</v>
      </c>
      <c r="C209" s="407">
        <v>4.8379629629629632E-3</v>
      </c>
      <c r="D209" s="408">
        <v>3.5972222222222218E-2</v>
      </c>
      <c r="E209" s="409">
        <v>55</v>
      </c>
      <c r="F209" s="410">
        <v>3.037037037037037E-2</v>
      </c>
      <c r="G209" s="408">
        <v>0.13876157407407408</v>
      </c>
    </row>
    <row r="210" spans="1:7" ht="63">
      <c r="A210" s="883"/>
      <c r="B210" s="406" t="s">
        <v>1157</v>
      </c>
      <c r="C210" s="879" t="s">
        <v>1273</v>
      </c>
      <c r="D210" s="879"/>
      <c r="E210" s="879"/>
      <c r="F210" s="879"/>
      <c r="G210" s="879"/>
    </row>
    <row r="211" spans="1:7" ht="72">
      <c r="A211" s="883"/>
      <c r="B211" s="406" t="s">
        <v>1159</v>
      </c>
      <c r="C211" s="407">
        <v>1.1006944444444444E-2</v>
      </c>
      <c r="D211" s="408">
        <v>3.9791666666666663E-2</v>
      </c>
      <c r="E211" s="409">
        <v>111</v>
      </c>
      <c r="F211" s="410">
        <v>4.5011574074074072E-2</v>
      </c>
      <c r="G211" s="408">
        <v>0.12535879629629629</v>
      </c>
    </row>
    <row r="212" spans="1:7" ht="60">
      <c r="A212" s="883"/>
      <c r="B212" s="406" t="s">
        <v>1160</v>
      </c>
      <c r="C212" s="407">
        <v>4.6990740740740743E-3</v>
      </c>
      <c r="D212" s="408">
        <v>3.8344907407407411E-2</v>
      </c>
      <c r="E212" s="409">
        <v>129</v>
      </c>
      <c r="F212" s="410">
        <v>3.1678240740740743E-2</v>
      </c>
      <c r="G212" s="408">
        <v>0.1673611111111111</v>
      </c>
    </row>
    <row r="213" spans="1:7" ht="63">
      <c r="A213" s="883"/>
      <c r="B213" s="406" t="s">
        <v>1157</v>
      </c>
      <c r="C213" s="879" t="s">
        <v>1274</v>
      </c>
      <c r="D213" s="879"/>
      <c r="E213" s="879"/>
      <c r="F213" s="879"/>
      <c r="G213" s="879"/>
    </row>
    <row r="214" spans="1:7" ht="72">
      <c r="A214" s="883"/>
      <c r="B214" s="406" t="s">
        <v>1159</v>
      </c>
      <c r="C214" s="407">
        <v>1.3888888888888888E-2</v>
      </c>
      <c r="D214" s="408">
        <v>3.5358796296296298E-2</v>
      </c>
      <c r="E214" s="409">
        <v>55</v>
      </c>
      <c r="F214" s="410">
        <v>4.9444444444444437E-2</v>
      </c>
      <c r="G214" s="408" t="s">
        <v>1275</v>
      </c>
    </row>
    <row r="215" spans="1:7" ht="60">
      <c r="A215" s="883"/>
      <c r="B215" s="406" t="s">
        <v>1160</v>
      </c>
      <c r="C215" s="407">
        <v>4.7800925925925919E-3</v>
      </c>
      <c r="D215" s="408">
        <v>4.809027777777778E-2</v>
      </c>
      <c r="E215" s="409">
        <v>198</v>
      </c>
      <c r="F215" s="410">
        <v>3.123842592592593E-2</v>
      </c>
      <c r="G215" s="408">
        <v>9.0833333333333335E-2</v>
      </c>
    </row>
    <row r="216" spans="1:7" ht="63">
      <c r="A216" s="883"/>
      <c r="B216" s="406" t="s">
        <v>1157</v>
      </c>
      <c r="C216" s="879" t="s">
        <v>1276</v>
      </c>
      <c r="D216" s="879"/>
      <c r="E216" s="879"/>
      <c r="F216" s="879"/>
      <c r="G216" s="879"/>
    </row>
    <row r="217" spans="1:7" ht="72">
      <c r="A217" s="883"/>
      <c r="B217" s="406" t="s">
        <v>1159</v>
      </c>
      <c r="C217" s="407">
        <v>1.0601851851851854E-2</v>
      </c>
      <c r="D217" s="408">
        <v>4.0543981481481479E-2</v>
      </c>
      <c r="E217" s="409">
        <v>42</v>
      </c>
      <c r="F217" s="410">
        <v>4.1296296296296296E-2</v>
      </c>
      <c r="G217" s="408">
        <v>6.9444444444444434E-2</v>
      </c>
    </row>
    <row r="218" spans="1:7" ht="60">
      <c r="A218" s="883"/>
      <c r="B218" s="406" t="s">
        <v>1160</v>
      </c>
      <c r="C218" s="407">
        <v>5.4282407407407404E-3</v>
      </c>
      <c r="D218" s="408">
        <v>4.1377314814814818E-2</v>
      </c>
      <c r="E218" s="409">
        <v>138</v>
      </c>
      <c r="F218" s="410">
        <v>2.8425925925925924E-2</v>
      </c>
      <c r="G218" s="408">
        <v>0.1388888888888889</v>
      </c>
    </row>
    <row r="219" spans="1:7" ht="63">
      <c r="A219" s="883"/>
      <c r="B219" s="406" t="s">
        <v>1157</v>
      </c>
      <c r="C219" s="879" t="s">
        <v>1277</v>
      </c>
      <c r="D219" s="879"/>
      <c r="E219" s="879"/>
      <c r="F219" s="879"/>
      <c r="G219" s="879"/>
    </row>
    <row r="220" spans="1:7" ht="72">
      <c r="A220" s="883"/>
      <c r="B220" s="406" t="s">
        <v>1159</v>
      </c>
      <c r="C220" s="407">
        <v>9.8148148148148144E-3</v>
      </c>
      <c r="D220" s="408">
        <v>4.9375000000000002E-2</v>
      </c>
      <c r="E220" s="409">
        <v>24</v>
      </c>
      <c r="F220" s="410">
        <v>3.72337962962963E-2</v>
      </c>
      <c r="G220" s="408">
        <v>0.10694444444444444</v>
      </c>
    </row>
    <row r="221" spans="1:7" ht="60">
      <c r="A221" s="883"/>
      <c r="B221" s="406" t="s">
        <v>1160</v>
      </c>
      <c r="C221" s="407">
        <v>4.6180555555555558E-3</v>
      </c>
      <c r="D221" s="408">
        <v>5.3506944444444447E-2</v>
      </c>
      <c r="E221" s="409">
        <v>97</v>
      </c>
      <c r="F221" s="410">
        <v>2.7037037037037037E-2</v>
      </c>
      <c r="G221" s="408">
        <v>0.17500000000000002</v>
      </c>
    </row>
    <row r="222" spans="1:7" ht="63">
      <c r="A222" s="883"/>
      <c r="B222" s="406" t="s">
        <v>1157</v>
      </c>
      <c r="C222" s="879" t="s">
        <v>1278</v>
      </c>
      <c r="D222" s="879"/>
      <c r="E222" s="879"/>
      <c r="F222" s="879"/>
      <c r="G222" s="879"/>
    </row>
    <row r="223" spans="1:7" ht="72">
      <c r="A223" s="883"/>
      <c r="B223" s="406" t="s">
        <v>1159</v>
      </c>
      <c r="C223" s="407">
        <v>1.1284722222222222E-2</v>
      </c>
      <c r="D223" s="408">
        <v>4.1354166666666664E-2</v>
      </c>
      <c r="E223" s="409">
        <v>122</v>
      </c>
      <c r="F223" s="410">
        <v>4.5914351851851852E-2</v>
      </c>
      <c r="G223" s="408">
        <v>0.12432870370370371</v>
      </c>
    </row>
    <row r="224" spans="1:7" ht="60">
      <c r="A224" s="883"/>
      <c r="B224" s="406" t="s">
        <v>1160</v>
      </c>
      <c r="C224" s="407">
        <v>5.9375000000000009E-3</v>
      </c>
      <c r="D224" s="408">
        <v>3.7662037037037036E-2</v>
      </c>
      <c r="E224" s="409">
        <v>184</v>
      </c>
      <c r="F224" s="410">
        <v>3.2812500000000001E-2</v>
      </c>
      <c r="G224" s="408">
        <v>0.13731481481481481</v>
      </c>
    </row>
    <row r="225" spans="1:7" ht="63">
      <c r="A225" s="883"/>
      <c r="B225" s="406" t="s">
        <v>1157</v>
      </c>
      <c r="C225" s="879" t="s">
        <v>1279</v>
      </c>
      <c r="D225" s="879"/>
      <c r="E225" s="879"/>
      <c r="F225" s="879"/>
      <c r="G225" s="879"/>
    </row>
    <row r="226" spans="1:7" ht="72">
      <c r="A226" s="883"/>
      <c r="B226" s="406" t="s">
        <v>1159</v>
      </c>
      <c r="C226" s="407">
        <v>8.6574074074074071E-3</v>
      </c>
      <c r="D226" s="408">
        <v>4.8078703703703707E-2</v>
      </c>
      <c r="E226" s="409">
        <v>127</v>
      </c>
      <c r="F226" s="410">
        <v>4.2372685185185187E-2</v>
      </c>
      <c r="G226" s="408">
        <v>0.14260416666666667</v>
      </c>
    </row>
    <row r="227" spans="1:7" ht="60">
      <c r="A227" s="883"/>
      <c r="B227" s="406" t="s">
        <v>1160</v>
      </c>
      <c r="C227" s="407">
        <v>1.3032407407407407E-2</v>
      </c>
      <c r="D227" s="408">
        <v>2.7442129629629632E-2</v>
      </c>
      <c r="E227" s="409">
        <v>30</v>
      </c>
      <c r="F227" s="410">
        <v>4.8043981481481479E-2</v>
      </c>
      <c r="G227" s="408">
        <v>9.7870370370370371E-2</v>
      </c>
    </row>
    <row r="228" spans="1:7" ht="63">
      <c r="A228" s="883"/>
      <c r="B228" s="406" t="s">
        <v>1157</v>
      </c>
      <c r="C228" s="886" t="s">
        <v>1280</v>
      </c>
      <c r="D228" s="886"/>
      <c r="E228" s="886"/>
      <c r="F228" s="886"/>
      <c r="G228" s="886"/>
    </row>
    <row r="229" spans="1:7" ht="72">
      <c r="A229" s="883"/>
      <c r="B229" s="406" t="s">
        <v>1159</v>
      </c>
      <c r="C229" s="408">
        <v>7.3495370370370372E-3</v>
      </c>
      <c r="D229" s="408">
        <v>5.1319444444444445E-2</v>
      </c>
      <c r="E229" s="409">
        <v>8</v>
      </c>
      <c r="F229" s="410">
        <v>3.7581018518518521E-2</v>
      </c>
      <c r="G229" s="408">
        <v>0.11745370370370371</v>
      </c>
    </row>
    <row r="230" spans="1:7" ht="60">
      <c r="A230" s="883"/>
      <c r="B230" s="406" t="s">
        <v>1160</v>
      </c>
      <c r="C230" s="408">
        <v>4.2592592592592595E-3</v>
      </c>
      <c r="D230" s="408">
        <v>3.5787037037037034E-2</v>
      </c>
      <c r="E230" s="409">
        <v>38</v>
      </c>
      <c r="F230" s="410">
        <v>3.3333333333333333E-2</v>
      </c>
      <c r="G230" s="408">
        <v>0.16944444444444443</v>
      </c>
    </row>
    <row r="231" spans="1:7" ht="63">
      <c r="A231" s="883"/>
      <c r="B231" s="411" t="s">
        <v>1157</v>
      </c>
      <c r="C231" s="887" t="s">
        <v>876</v>
      </c>
      <c r="D231" s="887"/>
      <c r="E231" s="887"/>
      <c r="F231" s="887"/>
      <c r="G231" s="887"/>
    </row>
    <row r="232" spans="1:7" ht="72">
      <c r="A232" s="883"/>
      <c r="B232" s="412" t="s">
        <v>1159</v>
      </c>
      <c r="C232" s="413">
        <v>9.5949074074074079E-3</v>
      </c>
      <c r="D232" s="414">
        <v>7.4328703703703702E-2</v>
      </c>
      <c r="E232" s="415">
        <f>SUM(E178,E181,E184,E187,E190,E193,E196,E199,E202,E205,E208,E211,E214,E217,E220,E223,E226,E229)</f>
        <v>1122</v>
      </c>
      <c r="F232" s="416">
        <v>4.2337962962962966E-2</v>
      </c>
      <c r="G232" s="414">
        <f>MAX(G178,G181,G184,G187,G190,G193,G196,G199,G202,G205,G208,G211,G214,G217,G220,G223,G226,G229)</f>
        <v>0.14260416666666667</v>
      </c>
    </row>
    <row r="233" spans="1:7" ht="60">
      <c r="A233" s="883"/>
      <c r="B233" s="412" t="s">
        <v>1160</v>
      </c>
      <c r="C233" s="413">
        <v>4.8379629629629632E-3</v>
      </c>
      <c r="D233" s="414">
        <v>7.1261574074074074E-2</v>
      </c>
      <c r="E233" s="415">
        <f>SUM(E179,E182,E185,E188,E191,E194,E197,E200,E203,E206,E209,E212,E215,E218,E221,E224,E227,E230)</f>
        <v>1924</v>
      </c>
      <c r="F233" s="416">
        <v>3.0717592592592591E-2</v>
      </c>
      <c r="G233" s="414">
        <f>MAX(G230,G227,G224,G221,G218,G215,G212,G209,G206,G203,G200,G197,G194,G191,G188,G185,G182,G179)</f>
        <v>0.33263888888888887</v>
      </c>
    </row>
    <row r="234" spans="1:7" ht="63">
      <c r="A234" s="882" t="s">
        <v>997</v>
      </c>
      <c r="B234" s="406" t="s">
        <v>1157</v>
      </c>
      <c r="C234" s="884" t="s">
        <v>1281</v>
      </c>
      <c r="D234" s="884"/>
      <c r="E234" s="884"/>
      <c r="F234" s="884"/>
      <c r="G234" s="884"/>
    </row>
    <row r="235" spans="1:7" ht="72">
      <c r="A235" s="883"/>
      <c r="B235" s="406" t="s">
        <v>1159</v>
      </c>
      <c r="C235" s="417">
        <v>1.1006944444444444E-2</v>
      </c>
      <c r="D235" s="418">
        <v>3.9583333333333331E-2</v>
      </c>
      <c r="E235" s="419">
        <v>162</v>
      </c>
      <c r="F235" s="420">
        <v>4.0972222222222222E-2</v>
      </c>
      <c r="G235" s="420">
        <v>8.4722222222222213E-2</v>
      </c>
    </row>
    <row r="236" spans="1:7" ht="60">
      <c r="A236" s="883"/>
      <c r="B236" s="406" t="s">
        <v>1160</v>
      </c>
      <c r="C236" s="417">
        <v>4.2361111111111106E-3</v>
      </c>
      <c r="D236" s="418">
        <v>2.6388888888888889E-2</v>
      </c>
      <c r="E236" s="419">
        <v>21</v>
      </c>
      <c r="F236" s="420">
        <v>3.1944444444444449E-2</v>
      </c>
      <c r="G236" s="420">
        <v>6.7361111111111108E-2</v>
      </c>
    </row>
    <row r="237" spans="1:7" ht="63">
      <c r="A237" s="883"/>
      <c r="B237" s="406" t="s">
        <v>1157</v>
      </c>
      <c r="C237" s="884" t="s">
        <v>1282</v>
      </c>
      <c r="D237" s="884"/>
      <c r="E237" s="884"/>
      <c r="F237" s="884"/>
      <c r="G237" s="884"/>
    </row>
    <row r="238" spans="1:7" ht="72">
      <c r="A238" s="883"/>
      <c r="B238" s="406" t="s">
        <v>1159</v>
      </c>
      <c r="C238" s="417">
        <v>0.24374999999999999</v>
      </c>
      <c r="D238" s="420">
        <v>3.3333333333333333E-2</v>
      </c>
      <c r="E238" s="421">
        <v>148</v>
      </c>
      <c r="F238" s="420">
        <v>4.1006944444444443E-2</v>
      </c>
      <c r="G238" s="420">
        <v>8.8900462962962959E-2</v>
      </c>
    </row>
    <row r="239" spans="1:7" ht="60">
      <c r="A239" s="883"/>
      <c r="B239" s="406" t="s">
        <v>1160</v>
      </c>
      <c r="C239" s="417">
        <v>4.0624999999999993E-3</v>
      </c>
      <c r="D239" s="420">
        <v>2.5740740740740745E-2</v>
      </c>
      <c r="E239" s="421">
        <v>6</v>
      </c>
      <c r="F239" s="420">
        <v>3.1354166666666662E-2</v>
      </c>
      <c r="G239" s="420">
        <v>6.7337962962962961E-2</v>
      </c>
    </row>
    <row r="240" spans="1:7" ht="63">
      <c r="A240" s="883"/>
      <c r="B240" s="411" t="s">
        <v>1157</v>
      </c>
      <c r="C240" s="885" t="s">
        <v>885</v>
      </c>
      <c r="D240" s="885"/>
      <c r="E240" s="885"/>
      <c r="F240" s="885"/>
      <c r="G240" s="885"/>
    </row>
    <row r="241" spans="1:7" ht="72">
      <c r="A241" s="883"/>
      <c r="B241" s="412" t="s">
        <v>1159</v>
      </c>
      <c r="C241" s="422">
        <v>1.0995370370370371E-2</v>
      </c>
      <c r="D241" s="422">
        <f>MAX(D235,D238)</f>
        <v>3.9583333333333331E-2</v>
      </c>
      <c r="E241" s="423">
        <f>SUM(E235,E238)</f>
        <v>310</v>
      </c>
      <c r="F241" s="422">
        <f>F235</f>
        <v>4.0972222222222222E-2</v>
      </c>
      <c r="G241" s="422">
        <f>MAX(G235,G238)</f>
        <v>8.8900462962962959E-2</v>
      </c>
    </row>
    <row r="242" spans="1:7" ht="60">
      <c r="A242" s="883"/>
      <c r="B242" s="412" t="s">
        <v>1160</v>
      </c>
      <c r="C242" s="422">
        <v>4.1435185185185186E-3</v>
      </c>
      <c r="D242" s="422">
        <f>MAX(D236,D239)</f>
        <v>2.6388888888888889E-2</v>
      </c>
      <c r="E242" s="423">
        <f>SUM(E236,E239)</f>
        <v>27</v>
      </c>
      <c r="F242" s="422">
        <f>F236</f>
        <v>3.1944444444444449E-2</v>
      </c>
      <c r="G242" s="422">
        <f>MAX(G236,G239)</f>
        <v>6.7361111111111108E-2</v>
      </c>
    </row>
    <row r="243" spans="1:7" ht="63">
      <c r="A243" s="882" t="s">
        <v>441</v>
      </c>
      <c r="B243" s="406" t="s">
        <v>1157</v>
      </c>
      <c r="C243" s="884" t="s">
        <v>1283</v>
      </c>
      <c r="D243" s="884"/>
      <c r="E243" s="884"/>
      <c r="F243" s="884"/>
      <c r="G243" s="884"/>
    </row>
    <row r="244" spans="1:7" ht="72">
      <c r="A244" s="883"/>
      <c r="B244" s="406" t="s">
        <v>1159</v>
      </c>
      <c r="C244" s="407">
        <v>1.2187500000000002E-2</v>
      </c>
      <c r="D244" s="424">
        <v>4.8043981481481479E-2</v>
      </c>
      <c r="E244" s="409">
        <v>248</v>
      </c>
      <c r="F244" s="424">
        <v>3.24537037037037E-2</v>
      </c>
      <c r="G244" s="424">
        <v>6.8310185185185182E-2</v>
      </c>
    </row>
    <row r="245" spans="1:7" ht="60">
      <c r="A245" s="883"/>
      <c r="B245" s="406" t="s">
        <v>1160</v>
      </c>
      <c r="C245" s="407">
        <v>5.208333333333333E-3</v>
      </c>
      <c r="D245" s="424">
        <v>3.9467592592592596E-2</v>
      </c>
      <c r="E245" s="409">
        <v>111</v>
      </c>
      <c r="F245" s="424">
        <v>1.7685185185185182E-2</v>
      </c>
      <c r="G245" s="424">
        <v>6.4525462962962965E-2</v>
      </c>
    </row>
    <row r="246" spans="1:7" ht="63">
      <c r="A246" s="883"/>
      <c r="B246" s="406" t="s">
        <v>1157</v>
      </c>
      <c r="C246" s="884" t="s">
        <v>1284</v>
      </c>
      <c r="D246" s="884"/>
      <c r="E246" s="884"/>
      <c r="F246" s="884"/>
      <c r="G246" s="884"/>
    </row>
    <row r="247" spans="1:7" ht="72">
      <c r="A247" s="883"/>
      <c r="B247" s="406" t="s">
        <v>1159</v>
      </c>
      <c r="C247" s="407">
        <v>1.2673611111111109E-2</v>
      </c>
      <c r="D247" s="424">
        <v>5.3402777777777778E-2</v>
      </c>
      <c r="E247" s="409">
        <v>230</v>
      </c>
      <c r="F247" s="424">
        <v>3.7210648148148152E-2</v>
      </c>
      <c r="G247" s="424">
        <v>7.633101851851852E-2</v>
      </c>
    </row>
    <row r="248" spans="1:7" ht="60">
      <c r="A248" s="883"/>
      <c r="B248" s="406" t="s">
        <v>1160</v>
      </c>
      <c r="C248" s="407">
        <v>5.8217592592592592E-3</v>
      </c>
      <c r="D248" s="424">
        <v>4.5578703703703705E-2</v>
      </c>
      <c r="E248" s="409">
        <v>116</v>
      </c>
      <c r="F248" s="424">
        <v>2.3657407407407408E-2</v>
      </c>
      <c r="G248" s="424">
        <v>6.6817129629629629E-2</v>
      </c>
    </row>
    <row r="249" spans="1:7" ht="63">
      <c r="A249" s="883"/>
      <c r="B249" s="406" t="s">
        <v>1157</v>
      </c>
      <c r="C249" s="884" t="s">
        <v>1285</v>
      </c>
      <c r="D249" s="884"/>
      <c r="E249" s="884"/>
      <c r="F249" s="884"/>
      <c r="G249" s="884"/>
    </row>
    <row r="250" spans="1:7" ht="72">
      <c r="A250" s="883"/>
      <c r="B250" s="406" t="s">
        <v>1159</v>
      </c>
      <c r="C250" s="407">
        <v>7.8356481481481489E-3</v>
      </c>
      <c r="D250" s="424">
        <v>4.221064814814815E-2</v>
      </c>
      <c r="E250" s="409">
        <v>77</v>
      </c>
      <c r="F250" s="424">
        <v>3.8668981481481478E-2</v>
      </c>
      <c r="G250" s="424">
        <v>0.1046875</v>
      </c>
    </row>
    <row r="251" spans="1:7" ht="60">
      <c r="A251" s="883"/>
      <c r="B251" s="406" t="s">
        <v>1160</v>
      </c>
      <c r="C251" s="407">
        <v>1.1087962962962964E-2</v>
      </c>
      <c r="D251" s="424">
        <v>2.9386574074074075E-2</v>
      </c>
      <c r="E251" s="409">
        <v>43</v>
      </c>
      <c r="F251" s="424">
        <v>3.2256944444444442E-2</v>
      </c>
      <c r="G251" s="424">
        <v>5.6979166666666664E-2</v>
      </c>
    </row>
    <row r="252" spans="1:7" ht="63">
      <c r="A252" s="883"/>
      <c r="B252" s="406" t="s">
        <v>1157</v>
      </c>
      <c r="C252" s="884" t="s">
        <v>1286</v>
      </c>
      <c r="D252" s="884"/>
      <c r="E252" s="884"/>
      <c r="F252" s="884"/>
      <c r="G252" s="884"/>
    </row>
    <row r="253" spans="1:7" ht="72">
      <c r="A253" s="883"/>
      <c r="B253" s="406" t="s">
        <v>1159</v>
      </c>
      <c r="C253" s="407">
        <v>1.2280092592592592E-2</v>
      </c>
      <c r="D253" s="424">
        <v>4.7754629629629626E-2</v>
      </c>
      <c r="E253" s="409">
        <v>342</v>
      </c>
      <c r="F253" s="424">
        <v>3.8171296296296293E-2</v>
      </c>
      <c r="G253" s="424">
        <v>0.11311342592592592</v>
      </c>
    </row>
    <row r="254" spans="1:7" ht="60">
      <c r="A254" s="883"/>
      <c r="B254" s="406" t="s">
        <v>1160</v>
      </c>
      <c r="C254" s="407">
        <v>5.1736111111111115E-3</v>
      </c>
      <c r="D254" s="424">
        <v>4.4525462962962968E-2</v>
      </c>
      <c r="E254" s="409">
        <v>136</v>
      </c>
      <c r="F254" s="424">
        <v>2.165509259259259E-2</v>
      </c>
      <c r="G254" s="424">
        <v>9.7303240740740746E-2</v>
      </c>
    </row>
    <row r="255" spans="1:7" ht="63">
      <c r="A255" s="883"/>
      <c r="B255" s="406" t="s">
        <v>1157</v>
      </c>
      <c r="C255" s="884" t="s">
        <v>1287</v>
      </c>
      <c r="D255" s="884"/>
      <c r="E255" s="884"/>
      <c r="F255" s="884"/>
      <c r="G255" s="884"/>
    </row>
    <row r="256" spans="1:7" ht="72">
      <c r="A256" s="883"/>
      <c r="B256" s="406" t="s">
        <v>1159</v>
      </c>
      <c r="C256" s="407">
        <v>7.4768518518518526E-3</v>
      </c>
      <c r="D256" s="424">
        <v>3.6134259259259262E-2</v>
      </c>
      <c r="E256" s="409">
        <v>167</v>
      </c>
      <c r="F256" s="424">
        <v>3.5011574074074077E-2</v>
      </c>
      <c r="G256" s="424">
        <v>8.4930555555555551E-2</v>
      </c>
    </row>
    <row r="257" spans="1:7" ht="60">
      <c r="A257" s="883"/>
      <c r="B257" s="406" t="s">
        <v>1160</v>
      </c>
      <c r="C257" s="407">
        <v>1.2233796296296296E-2</v>
      </c>
      <c r="D257" s="424">
        <v>3.0844907407407404E-2</v>
      </c>
      <c r="E257" s="409">
        <v>80</v>
      </c>
      <c r="F257" s="424">
        <v>3.0902777777777779E-2</v>
      </c>
      <c r="G257" s="424">
        <v>6.5717592592592591E-2</v>
      </c>
    </row>
    <row r="258" spans="1:7" ht="63">
      <c r="A258" s="883"/>
      <c r="B258" s="406" t="s">
        <v>1157</v>
      </c>
      <c r="C258" s="884" t="s">
        <v>1288</v>
      </c>
      <c r="D258" s="884"/>
      <c r="E258" s="884"/>
      <c r="F258" s="884"/>
      <c r="G258" s="884"/>
    </row>
    <row r="259" spans="1:7" ht="72">
      <c r="A259" s="883"/>
      <c r="B259" s="406" t="s">
        <v>1159</v>
      </c>
      <c r="C259" s="407">
        <v>6.828703703703704E-3</v>
      </c>
      <c r="D259" s="425">
        <v>5.8530092592592592E-2</v>
      </c>
      <c r="E259" s="409">
        <v>127</v>
      </c>
      <c r="F259" s="424">
        <v>3.5266203703703702E-2</v>
      </c>
      <c r="G259" s="424">
        <v>8.8078703703703701E-2</v>
      </c>
    </row>
    <row r="260" spans="1:7" ht="60">
      <c r="A260" s="883"/>
      <c r="B260" s="406" t="s">
        <v>1160</v>
      </c>
      <c r="C260" s="407">
        <v>1.2546296296296297E-2</v>
      </c>
      <c r="D260" s="424">
        <v>4.0821759259259259E-2</v>
      </c>
      <c r="E260" s="409">
        <v>61</v>
      </c>
      <c r="F260" s="424">
        <v>3.4178240740740738E-2</v>
      </c>
      <c r="G260" s="424">
        <v>6.2905092592592596E-2</v>
      </c>
    </row>
    <row r="261" spans="1:7" ht="63">
      <c r="A261" s="883"/>
      <c r="B261" s="411" t="s">
        <v>1157</v>
      </c>
      <c r="C261" s="885" t="s">
        <v>908</v>
      </c>
      <c r="D261" s="885"/>
      <c r="E261" s="885"/>
      <c r="F261" s="885"/>
      <c r="G261" s="885"/>
    </row>
    <row r="262" spans="1:7" ht="72">
      <c r="A262" s="883"/>
      <c r="B262" s="412" t="s">
        <v>1159</v>
      </c>
      <c r="C262" s="426">
        <v>8.5995370370370357E-3</v>
      </c>
      <c r="D262" s="427">
        <v>5.8530092592592592E-2</v>
      </c>
      <c r="E262" s="428">
        <f>SUM(E244,E247,E250,E253,E256,E259)</f>
        <v>1191</v>
      </c>
      <c r="F262" s="427">
        <v>3.6099537037037034E-2</v>
      </c>
      <c r="G262" s="427">
        <v>0.11311342592592592</v>
      </c>
    </row>
    <row r="263" spans="1:7" ht="60">
      <c r="A263" s="883"/>
      <c r="B263" s="412" t="s">
        <v>1160</v>
      </c>
      <c r="C263" s="426">
        <v>5.0810185185185186E-3</v>
      </c>
      <c r="D263" s="427">
        <v>4.5578703703703705E-2</v>
      </c>
      <c r="E263" s="428">
        <f>SUM(E245,E248,E251,E254,E257,E260)</f>
        <v>547</v>
      </c>
      <c r="F263" s="427">
        <v>2.1261574074074075E-2</v>
      </c>
      <c r="G263" s="427">
        <v>9.7303240740740746E-2</v>
      </c>
    </row>
    <row r="264" spans="1:7" ht="63">
      <c r="A264" s="882" t="s">
        <v>442</v>
      </c>
      <c r="B264" s="406" t="s">
        <v>1157</v>
      </c>
      <c r="C264" s="884" t="s">
        <v>1289</v>
      </c>
      <c r="D264" s="884"/>
      <c r="E264" s="884"/>
      <c r="F264" s="884"/>
      <c r="G264" s="884"/>
    </row>
    <row r="265" spans="1:7" ht="72">
      <c r="A265" s="883"/>
      <c r="B265" s="406" t="s">
        <v>1159</v>
      </c>
      <c r="C265" s="429">
        <v>1.0104166666666668E-2</v>
      </c>
      <c r="D265" s="430">
        <v>7.3819444444444451E-2</v>
      </c>
      <c r="E265" s="431">
        <v>123</v>
      </c>
      <c r="F265" s="430">
        <v>4.0659722222222215E-2</v>
      </c>
      <c r="G265" s="430">
        <v>7.7499999999999999E-2</v>
      </c>
    </row>
    <row r="266" spans="1:7" ht="60">
      <c r="A266" s="883"/>
      <c r="B266" s="406" t="s">
        <v>1160</v>
      </c>
      <c r="C266" s="429">
        <v>4.4560185185185189E-3</v>
      </c>
      <c r="D266" s="430">
        <v>5.8240740740740746E-2</v>
      </c>
      <c r="E266" s="431">
        <v>29</v>
      </c>
      <c r="F266" s="430">
        <v>3.0416666666666668E-2</v>
      </c>
      <c r="G266" s="430">
        <v>7.2789351851851841E-2</v>
      </c>
    </row>
    <row r="267" spans="1:7" ht="63">
      <c r="A267" s="883"/>
      <c r="B267" s="406" t="s">
        <v>1157</v>
      </c>
      <c r="C267" s="884" t="s">
        <v>1290</v>
      </c>
      <c r="D267" s="884"/>
      <c r="E267" s="884"/>
      <c r="F267" s="884"/>
      <c r="G267" s="884"/>
    </row>
    <row r="268" spans="1:7" ht="72">
      <c r="A268" s="883"/>
      <c r="B268" s="406" t="s">
        <v>1159</v>
      </c>
      <c r="C268" s="429">
        <v>8.7037037037037031E-3</v>
      </c>
      <c r="D268" s="430">
        <v>3.7037037037037035E-2</v>
      </c>
      <c r="E268" s="431">
        <v>149</v>
      </c>
      <c r="F268" s="430">
        <v>3.5173611111111114E-2</v>
      </c>
      <c r="G268" s="430">
        <v>9.0057870370370371E-2</v>
      </c>
    </row>
    <row r="269" spans="1:7" ht="60">
      <c r="A269" s="883"/>
      <c r="B269" s="406" t="s">
        <v>1160</v>
      </c>
      <c r="C269" s="429">
        <v>1.3981481481481482E-2</v>
      </c>
      <c r="D269" s="430">
        <v>4.7280092592592589E-2</v>
      </c>
      <c r="E269" s="431">
        <v>70</v>
      </c>
      <c r="F269" s="430">
        <v>4.0243055555555553E-2</v>
      </c>
      <c r="G269" s="430">
        <v>7.8275462962962963E-2</v>
      </c>
    </row>
    <row r="270" spans="1:7" ht="63">
      <c r="A270" s="883"/>
      <c r="B270" s="411" t="s">
        <v>1157</v>
      </c>
      <c r="C270" s="888" t="s">
        <v>915</v>
      </c>
      <c r="D270" s="888"/>
      <c r="E270" s="888"/>
      <c r="F270" s="888"/>
      <c r="G270" s="888"/>
    </row>
    <row r="271" spans="1:7" ht="72">
      <c r="A271" s="883"/>
      <c r="B271" s="412" t="s">
        <v>1159</v>
      </c>
      <c r="C271" s="432">
        <v>9.1435185185185178E-3</v>
      </c>
      <c r="D271" s="422">
        <f>MAX(D265,D268)</f>
        <v>7.3819444444444451E-2</v>
      </c>
      <c r="E271" s="433">
        <f>SUM(E265,E268)</f>
        <v>272</v>
      </c>
      <c r="F271" s="432">
        <f>AVERAGE(F265,F268)</f>
        <v>3.7916666666666668E-2</v>
      </c>
      <c r="G271" s="422">
        <f>MAX(G265,G268)</f>
        <v>9.0057870370370371E-2</v>
      </c>
    </row>
    <row r="272" spans="1:7" ht="60">
      <c r="A272" s="883"/>
      <c r="B272" s="412" t="s">
        <v>1160</v>
      </c>
      <c r="C272" s="432">
        <v>4.6412037037037038E-3</v>
      </c>
      <c r="D272" s="422">
        <f>MAX(D266,D269)</f>
        <v>5.8240740740740746E-2</v>
      </c>
      <c r="E272" s="433">
        <f>SUM(E266,E269)</f>
        <v>99</v>
      </c>
      <c r="F272" s="432">
        <f>AVERAGE(F266,F269)</f>
        <v>3.532986111111111E-2</v>
      </c>
      <c r="G272" s="422">
        <f>MAX(G266,G269)</f>
        <v>7.8275462962962963E-2</v>
      </c>
    </row>
    <row r="273" spans="1:7" ht="63">
      <c r="A273" s="882" t="s">
        <v>443</v>
      </c>
      <c r="B273" s="406" t="s">
        <v>1157</v>
      </c>
      <c r="C273" s="884" t="s">
        <v>1291</v>
      </c>
      <c r="D273" s="884"/>
      <c r="E273" s="884"/>
      <c r="F273" s="884"/>
      <c r="G273" s="884"/>
    </row>
    <row r="274" spans="1:7" ht="72">
      <c r="A274" s="883"/>
      <c r="B274" s="406" t="s">
        <v>1159</v>
      </c>
      <c r="C274" s="434">
        <v>1.0462962962962962E-2</v>
      </c>
      <c r="D274" s="435">
        <v>4.2777777777777776E-2</v>
      </c>
      <c r="E274" s="436">
        <v>222</v>
      </c>
      <c r="F274" s="435">
        <v>4.2939814814814813E-2</v>
      </c>
      <c r="G274" s="437">
        <v>4.7515509259259261</v>
      </c>
    </row>
    <row r="275" spans="1:7" ht="60">
      <c r="A275" s="883"/>
      <c r="B275" s="406" t="s">
        <v>1160</v>
      </c>
      <c r="C275" s="434">
        <v>5.2314814814814811E-3</v>
      </c>
      <c r="D275" s="435">
        <v>5.049768518518518E-2</v>
      </c>
      <c r="E275" s="436">
        <v>136</v>
      </c>
      <c r="F275" s="435">
        <v>3.2500000000000001E-2</v>
      </c>
      <c r="G275" s="435">
        <v>0.13440972222222222</v>
      </c>
    </row>
    <row r="276" spans="1:7" ht="63">
      <c r="A276" s="883"/>
      <c r="B276" s="406" t="s">
        <v>1157</v>
      </c>
      <c r="C276" s="884" t="s">
        <v>1292</v>
      </c>
      <c r="D276" s="884"/>
      <c r="E276" s="884"/>
      <c r="F276" s="884"/>
      <c r="G276" s="884"/>
    </row>
    <row r="277" spans="1:7" ht="72">
      <c r="A277" s="883"/>
      <c r="B277" s="406" t="s">
        <v>1159</v>
      </c>
      <c r="C277" s="434">
        <v>8.5300925925925926E-3</v>
      </c>
      <c r="D277" s="435">
        <v>4.5254629629629631E-2</v>
      </c>
      <c r="E277" s="436">
        <v>246</v>
      </c>
      <c r="F277" s="435">
        <v>4.2025462962962966E-2</v>
      </c>
      <c r="G277" s="437">
        <v>4.9074652777777779</v>
      </c>
    </row>
    <row r="278" spans="1:7" ht="60">
      <c r="A278" s="883"/>
      <c r="B278" s="406" t="s">
        <v>1160</v>
      </c>
      <c r="C278" s="434">
        <v>1.4016203703703704E-2</v>
      </c>
      <c r="D278" s="435">
        <v>4.6076388888888889E-2</v>
      </c>
      <c r="E278" s="436">
        <v>36</v>
      </c>
      <c r="F278" s="435">
        <v>4.2326388888888886E-2</v>
      </c>
      <c r="G278" s="435">
        <v>8.9178240740740738E-2</v>
      </c>
    </row>
    <row r="279" spans="1:7" ht="63">
      <c r="A279" s="883"/>
      <c r="B279" s="406" t="s">
        <v>1157</v>
      </c>
      <c r="C279" s="884" t="s">
        <v>1293</v>
      </c>
      <c r="D279" s="884"/>
      <c r="E279" s="884"/>
      <c r="F279" s="884"/>
      <c r="G279" s="884"/>
    </row>
    <row r="280" spans="1:7" ht="72">
      <c r="A280" s="883"/>
      <c r="B280" s="406" t="s">
        <v>1159</v>
      </c>
      <c r="C280" s="434">
        <v>9.5138888888888894E-3</v>
      </c>
      <c r="D280" s="435">
        <v>3.9629629629629633E-2</v>
      </c>
      <c r="E280" s="436">
        <v>197</v>
      </c>
      <c r="F280" s="435">
        <v>4.5381944444444447E-2</v>
      </c>
      <c r="G280" s="435">
        <v>0.1633101851851852</v>
      </c>
    </row>
    <row r="281" spans="1:7" ht="60">
      <c r="A281" s="883"/>
      <c r="B281" s="406" t="s">
        <v>1160</v>
      </c>
      <c r="C281" s="434">
        <v>1.2106481481481482E-2</v>
      </c>
      <c r="D281" s="435">
        <v>2.9490740740740741E-2</v>
      </c>
      <c r="E281" s="436">
        <v>163</v>
      </c>
      <c r="F281" s="435">
        <v>4.252314814814815E-2</v>
      </c>
      <c r="G281" s="435">
        <v>0.12079861111111111</v>
      </c>
    </row>
    <row r="282" spans="1:7" ht="63">
      <c r="A282" s="883"/>
      <c r="B282" s="406" t="s">
        <v>1157</v>
      </c>
      <c r="C282" s="884" t="s">
        <v>1294</v>
      </c>
      <c r="D282" s="884"/>
      <c r="E282" s="884"/>
      <c r="F282" s="884"/>
      <c r="G282" s="884"/>
    </row>
    <row r="283" spans="1:7" ht="72">
      <c r="A283" s="883"/>
      <c r="B283" s="406" t="s">
        <v>1159</v>
      </c>
      <c r="C283" s="434">
        <v>8.4606481481481477E-3</v>
      </c>
      <c r="D283" s="435">
        <v>5.9768518518518512E-2</v>
      </c>
      <c r="E283" s="436">
        <v>178</v>
      </c>
      <c r="F283" s="435">
        <v>4.7372685185185184E-2</v>
      </c>
      <c r="G283" s="435">
        <v>0.36802083333333335</v>
      </c>
    </row>
    <row r="284" spans="1:7" ht="60">
      <c r="A284" s="883"/>
      <c r="B284" s="406" t="s">
        <v>1160</v>
      </c>
      <c r="C284" s="434">
        <v>1.3761574074074074E-2</v>
      </c>
      <c r="D284" s="435">
        <v>3.2060185185185185E-2</v>
      </c>
      <c r="E284" s="436">
        <v>49</v>
      </c>
      <c r="F284" s="435">
        <v>4.9560185185185186E-2</v>
      </c>
      <c r="G284" s="435">
        <v>0.12258101851851852</v>
      </c>
    </row>
    <row r="285" spans="1:7" ht="63">
      <c r="A285" s="883"/>
      <c r="B285" s="411" t="s">
        <v>1157</v>
      </c>
      <c r="C285" s="888" t="s">
        <v>1295</v>
      </c>
      <c r="D285" s="888"/>
      <c r="E285" s="888"/>
      <c r="F285" s="888"/>
      <c r="G285" s="888"/>
    </row>
    <row r="286" spans="1:7" ht="72">
      <c r="A286" s="883"/>
      <c r="B286" s="412" t="s">
        <v>1159</v>
      </c>
      <c r="C286" s="422" t="s">
        <v>1296</v>
      </c>
      <c r="D286" s="422">
        <f>MAX(D274,D277,D280,D283)</f>
        <v>5.9768518518518512E-2</v>
      </c>
      <c r="E286" s="423">
        <f>SUM(E274,E277,E280,E283)</f>
        <v>843</v>
      </c>
      <c r="F286" s="422">
        <f>AVERAGE(F274,F277,F280,F283)</f>
        <v>4.4429976851851849E-2</v>
      </c>
      <c r="G286" s="422">
        <f>MAX(G274,G277,G280,G283)</f>
        <v>4.9074652777777779</v>
      </c>
    </row>
    <row r="287" spans="1:7" ht="60">
      <c r="A287" s="883"/>
      <c r="B287" s="412" t="s">
        <v>1160</v>
      </c>
      <c r="C287" s="422">
        <v>5.5324074074074069E-3</v>
      </c>
      <c r="D287" s="422">
        <f>MAX(D275,D278,D281,D284)</f>
        <v>5.049768518518518E-2</v>
      </c>
      <c r="E287" s="423">
        <f>SUM(E275,E278,E281,E284)</f>
        <v>384</v>
      </c>
      <c r="F287" s="422">
        <f>AVERAGE(F275,F278,F281,F284)</f>
        <v>4.1727430555555556E-2</v>
      </c>
      <c r="G287" s="422">
        <f>MAX(G275,G278,G281,G284)</f>
        <v>0.13440972222222222</v>
      </c>
    </row>
    <row r="288" spans="1:7" ht="63">
      <c r="A288" s="882" t="s">
        <v>444</v>
      </c>
      <c r="B288" s="406" t="s">
        <v>1157</v>
      </c>
      <c r="C288" s="884" t="s">
        <v>1297</v>
      </c>
      <c r="D288" s="884"/>
      <c r="E288" s="884"/>
      <c r="F288" s="884"/>
      <c r="G288" s="884"/>
    </row>
    <row r="289" spans="1:7" ht="72">
      <c r="A289" s="883"/>
      <c r="B289" s="406" t="s">
        <v>1159</v>
      </c>
      <c r="C289" s="417">
        <v>6.8055555555555569E-3</v>
      </c>
      <c r="D289" s="420">
        <v>8.0555555555555554E-3</v>
      </c>
      <c r="E289" s="421">
        <v>67</v>
      </c>
      <c r="F289" s="420">
        <v>2.4305555555555556E-2</v>
      </c>
      <c r="G289" s="420">
        <v>3.125E-2</v>
      </c>
    </row>
    <row r="290" spans="1:7" ht="60">
      <c r="A290" s="883"/>
      <c r="B290" s="406" t="s">
        <v>1160</v>
      </c>
      <c r="C290" s="438">
        <v>0</v>
      </c>
      <c r="D290" s="420">
        <v>0</v>
      </c>
      <c r="E290" s="421">
        <v>0</v>
      </c>
      <c r="F290" s="420">
        <v>0</v>
      </c>
      <c r="G290" s="420">
        <v>0</v>
      </c>
    </row>
    <row r="291" spans="1:7" ht="63">
      <c r="A291" s="883"/>
      <c r="B291" s="406" t="s">
        <v>1157</v>
      </c>
      <c r="C291" s="884" t="s">
        <v>1298</v>
      </c>
      <c r="D291" s="884"/>
      <c r="E291" s="884"/>
      <c r="F291" s="884"/>
      <c r="G291" s="884"/>
    </row>
    <row r="292" spans="1:7" ht="72">
      <c r="A292" s="883"/>
      <c r="B292" s="406" t="s">
        <v>1159</v>
      </c>
      <c r="C292" s="417">
        <v>7.2222222222222228E-3</v>
      </c>
      <c r="D292" s="420">
        <v>8.819444444444444E-3</v>
      </c>
      <c r="E292" s="421">
        <v>38</v>
      </c>
      <c r="F292" s="420">
        <v>1.3888888888888888E-2</v>
      </c>
      <c r="G292" s="420">
        <v>2.7777777777777776E-2</v>
      </c>
    </row>
    <row r="293" spans="1:7" ht="60">
      <c r="A293" s="883"/>
      <c r="B293" s="406" t="s">
        <v>1160</v>
      </c>
      <c r="C293" s="417">
        <v>0</v>
      </c>
      <c r="D293" s="420">
        <v>0</v>
      </c>
      <c r="E293" s="421">
        <v>0</v>
      </c>
      <c r="F293" s="420">
        <v>0</v>
      </c>
      <c r="G293" s="420">
        <v>0</v>
      </c>
    </row>
    <row r="294" spans="1:7" ht="63">
      <c r="A294" s="883"/>
      <c r="B294" s="406" t="s">
        <v>1157</v>
      </c>
      <c r="C294" s="884" t="s">
        <v>1299</v>
      </c>
      <c r="D294" s="884"/>
      <c r="E294" s="884"/>
      <c r="F294" s="884"/>
      <c r="G294" s="884"/>
    </row>
    <row r="295" spans="1:7" ht="72">
      <c r="A295" s="883"/>
      <c r="B295" s="406" t="s">
        <v>1159</v>
      </c>
      <c r="C295" s="417">
        <v>7.5000000000000006E-3</v>
      </c>
      <c r="D295" s="439" t="s">
        <v>1300</v>
      </c>
      <c r="E295" s="439" t="s">
        <v>1301</v>
      </c>
      <c r="F295" s="438">
        <v>2.0833333333333332E-2</v>
      </c>
      <c r="G295" s="438">
        <v>3.125E-2</v>
      </c>
    </row>
    <row r="296" spans="1:7" ht="60">
      <c r="A296" s="883"/>
      <c r="B296" s="406" t="s">
        <v>1160</v>
      </c>
      <c r="C296" s="417">
        <v>0</v>
      </c>
      <c r="D296" s="439" t="s">
        <v>40</v>
      </c>
      <c r="E296" s="439" t="s">
        <v>40</v>
      </c>
      <c r="F296" s="439" t="s">
        <v>40</v>
      </c>
      <c r="G296" s="439" t="s">
        <v>40</v>
      </c>
    </row>
    <row r="297" spans="1:7" ht="63">
      <c r="A297" s="883"/>
      <c r="B297" s="411" t="s">
        <v>1157</v>
      </c>
      <c r="C297" s="888" t="s">
        <v>945</v>
      </c>
      <c r="D297" s="888"/>
      <c r="E297" s="888"/>
      <c r="F297" s="888"/>
      <c r="G297" s="888"/>
    </row>
    <row r="298" spans="1:7" ht="72">
      <c r="A298" s="883"/>
      <c r="B298" s="412" t="s">
        <v>1159</v>
      </c>
      <c r="C298" s="426">
        <v>7.5578703703703702E-3</v>
      </c>
      <c r="D298" s="422">
        <f>MAX(D289,D292,D295)</f>
        <v>8.819444444444444E-3</v>
      </c>
      <c r="E298" s="415">
        <f>E289+E292+E295</f>
        <v>161</v>
      </c>
      <c r="F298" s="416">
        <f>AVERAGE(F289,F292,F295)</f>
        <v>1.9675925925925927E-2</v>
      </c>
      <c r="G298" s="422">
        <f>MAX(G289,G292,G295)</f>
        <v>3.125E-2</v>
      </c>
    </row>
    <row r="299" spans="1:7" ht="60">
      <c r="A299" s="883"/>
      <c r="B299" s="412" t="s">
        <v>1160</v>
      </c>
      <c r="C299" s="416">
        <v>0</v>
      </c>
      <c r="D299" s="422">
        <v>0</v>
      </c>
      <c r="E299" s="415">
        <v>0</v>
      </c>
      <c r="F299" s="416">
        <v>0</v>
      </c>
      <c r="G299" s="440" t="s">
        <v>40</v>
      </c>
    </row>
    <row r="300" spans="1:7" ht="63">
      <c r="A300" s="882" t="s">
        <v>32</v>
      </c>
      <c r="B300" s="406" t="s">
        <v>1157</v>
      </c>
      <c r="C300" s="884" t="s">
        <v>1302</v>
      </c>
      <c r="D300" s="884"/>
      <c r="E300" s="884"/>
      <c r="F300" s="884"/>
      <c r="G300" s="884"/>
    </row>
    <row r="301" spans="1:7" ht="72">
      <c r="A301" s="883"/>
      <c r="B301" s="406" t="s">
        <v>1159</v>
      </c>
      <c r="C301" s="417">
        <v>1.1562499999999998E-2</v>
      </c>
      <c r="D301" s="441">
        <v>4.041666666666667E-2</v>
      </c>
      <c r="E301" s="421">
        <v>71</v>
      </c>
      <c r="F301" s="420">
        <v>3.3993055555555561E-2</v>
      </c>
      <c r="G301" s="417">
        <v>0.35957175925925927</v>
      </c>
    </row>
    <row r="302" spans="1:7" ht="60">
      <c r="A302" s="883"/>
      <c r="B302" s="406" t="s">
        <v>1160</v>
      </c>
      <c r="C302" s="417">
        <v>5.8333333333333336E-3</v>
      </c>
      <c r="D302" s="442" t="s">
        <v>1303</v>
      </c>
      <c r="E302" s="421">
        <v>172</v>
      </c>
      <c r="F302" s="420">
        <v>2.2951388888888886E-2</v>
      </c>
      <c r="G302" s="417">
        <v>9.5775462962962965E-2</v>
      </c>
    </row>
    <row r="303" spans="1:7" ht="63">
      <c r="A303" s="883"/>
      <c r="B303" s="406" t="s">
        <v>1157</v>
      </c>
      <c r="C303" s="884" t="s">
        <v>1304</v>
      </c>
      <c r="D303" s="884"/>
      <c r="E303" s="884"/>
      <c r="F303" s="884"/>
      <c r="G303" s="884"/>
    </row>
    <row r="304" spans="1:7" ht="72">
      <c r="A304" s="883"/>
      <c r="B304" s="406" t="s">
        <v>1159</v>
      </c>
      <c r="C304" s="417">
        <v>1.1238425925925928E-2</v>
      </c>
      <c r="D304" s="420">
        <v>4.50462962962963E-2</v>
      </c>
      <c r="E304" s="421">
        <v>98</v>
      </c>
      <c r="F304" s="420">
        <v>3.75462962962963E-2</v>
      </c>
      <c r="G304" s="441">
        <v>0.12837962962962962</v>
      </c>
    </row>
    <row r="305" spans="1:7" ht="60">
      <c r="A305" s="883"/>
      <c r="B305" s="406" t="s">
        <v>1160</v>
      </c>
      <c r="C305" s="417">
        <v>5.0347222222222225E-3</v>
      </c>
      <c r="D305" s="420">
        <v>1.2488425925925925E-2</v>
      </c>
      <c r="E305" s="421">
        <v>209</v>
      </c>
      <c r="F305" s="420">
        <v>2.585648148148148E-2</v>
      </c>
      <c r="G305" s="441">
        <v>0.74422453703703706</v>
      </c>
    </row>
    <row r="306" spans="1:7" ht="63">
      <c r="A306" s="883"/>
      <c r="B306" s="406" t="s">
        <v>1157</v>
      </c>
      <c r="C306" s="884" t="s">
        <v>1305</v>
      </c>
      <c r="D306" s="884"/>
      <c r="E306" s="884"/>
      <c r="F306" s="884"/>
      <c r="G306" s="884"/>
    </row>
    <row r="307" spans="1:7" ht="72">
      <c r="A307" s="883"/>
      <c r="B307" s="406" t="s">
        <v>1159</v>
      </c>
      <c r="C307" s="417">
        <v>7.106481481481481E-3</v>
      </c>
      <c r="D307" s="420">
        <v>3.0162037037037032E-2</v>
      </c>
      <c r="E307" s="421">
        <v>99</v>
      </c>
      <c r="F307" s="420">
        <v>3.7974537037037036E-2</v>
      </c>
      <c r="G307" s="417">
        <v>0.17945601851851853</v>
      </c>
    </row>
    <row r="308" spans="1:7" ht="60">
      <c r="A308" s="883"/>
      <c r="B308" s="406" t="s">
        <v>1160</v>
      </c>
      <c r="C308" s="417">
        <v>8.217592592592594E-3</v>
      </c>
      <c r="D308" s="420">
        <v>8.217592592592594E-3</v>
      </c>
      <c r="E308" s="421">
        <v>0</v>
      </c>
      <c r="F308" s="420">
        <v>0</v>
      </c>
      <c r="G308" s="417">
        <v>5.5983796296296295E-2</v>
      </c>
    </row>
    <row r="309" spans="1:7" ht="63">
      <c r="A309" s="883"/>
      <c r="B309" s="406" t="s">
        <v>1157</v>
      </c>
      <c r="C309" s="884" t="s">
        <v>1306</v>
      </c>
      <c r="D309" s="884"/>
      <c r="E309" s="884"/>
      <c r="F309" s="884"/>
      <c r="G309" s="884"/>
    </row>
    <row r="310" spans="1:7" ht="72">
      <c r="A310" s="883"/>
      <c r="B310" s="406" t="s">
        <v>1159</v>
      </c>
      <c r="C310" s="417">
        <v>8.3680555555555557E-3</v>
      </c>
      <c r="D310" s="420">
        <v>5.0428240740740739E-2</v>
      </c>
      <c r="E310" s="421">
        <v>105</v>
      </c>
      <c r="F310" s="420">
        <v>3.9664351851851853E-2</v>
      </c>
      <c r="G310" s="417">
        <v>0.18351851851851853</v>
      </c>
    </row>
    <row r="311" spans="1:7" ht="60">
      <c r="A311" s="883"/>
      <c r="B311" s="406" t="s">
        <v>1160</v>
      </c>
      <c r="C311" s="417">
        <v>1.4247685185185184E-2</v>
      </c>
      <c r="D311" s="420">
        <v>1.4895833333333332E-2</v>
      </c>
      <c r="E311" s="421">
        <v>3</v>
      </c>
      <c r="F311" s="420">
        <v>4.3194444444444445E-2</v>
      </c>
      <c r="G311" s="417">
        <v>5.078703703703704E-2</v>
      </c>
    </row>
    <row r="312" spans="1:7" ht="63">
      <c r="A312" s="883"/>
      <c r="B312" s="406" t="s">
        <v>1157</v>
      </c>
      <c r="C312" s="884" t="s">
        <v>1307</v>
      </c>
      <c r="D312" s="884"/>
      <c r="E312" s="884"/>
      <c r="F312" s="884"/>
      <c r="G312" s="884"/>
    </row>
    <row r="313" spans="1:7" ht="72">
      <c r="A313" s="883"/>
      <c r="B313" s="406" t="s">
        <v>1159</v>
      </c>
      <c r="C313" s="417">
        <v>1.1064814814814814E-2</v>
      </c>
      <c r="D313" s="420">
        <v>3.3900462962962966E-2</v>
      </c>
      <c r="E313" s="421">
        <v>198</v>
      </c>
      <c r="F313" s="420">
        <v>4.2175925925925922E-2</v>
      </c>
      <c r="G313" s="441">
        <v>0.20942129629629627</v>
      </c>
    </row>
    <row r="314" spans="1:7" ht="60">
      <c r="A314" s="883"/>
      <c r="B314" s="406" t="s">
        <v>1160</v>
      </c>
      <c r="C314" s="417">
        <v>1.6111111111111111E-2</v>
      </c>
      <c r="D314" s="420">
        <v>2.3206018518518515E-2</v>
      </c>
      <c r="E314" s="421">
        <v>9</v>
      </c>
      <c r="F314" s="420">
        <v>3.5937500000000004E-2</v>
      </c>
      <c r="G314" s="441">
        <v>8.6643518518518522E-2</v>
      </c>
    </row>
    <row r="315" spans="1:7" ht="63">
      <c r="A315" s="883"/>
      <c r="B315" s="411" t="s">
        <v>1157</v>
      </c>
      <c r="C315" s="888" t="s">
        <v>965</v>
      </c>
      <c r="D315" s="888"/>
      <c r="E315" s="888"/>
      <c r="F315" s="888"/>
      <c r="G315" s="888"/>
    </row>
    <row r="316" spans="1:7" ht="72">
      <c r="A316" s="883"/>
      <c r="B316" s="412" t="s">
        <v>1159</v>
      </c>
      <c r="C316" s="422">
        <v>1.0069444444444445E-2</v>
      </c>
      <c r="D316" s="422">
        <f>MAX(D301,D304,D307,D310,D313)</f>
        <v>5.0428240740740739E-2</v>
      </c>
      <c r="E316" s="423">
        <f>SUM(E301,E304,E307,E310,E313)</f>
        <v>571</v>
      </c>
      <c r="F316" s="422">
        <f>AVERAGE(F301,F304,F307,F310,F313)</f>
        <v>3.8270833333333337E-2</v>
      </c>
      <c r="G316" s="443">
        <f>MAX(G301,G304,G307,G310,G313)</f>
        <v>0.35957175925925927</v>
      </c>
    </row>
    <row r="317" spans="1:7" ht="60">
      <c r="A317" s="883"/>
      <c r="B317" s="412" t="s">
        <v>1160</v>
      </c>
      <c r="C317" s="422">
        <v>5.6018518518518518E-3</v>
      </c>
      <c r="D317" s="422">
        <f>MAX(D302,D305,D308,D311,D314)</f>
        <v>2.3206018518518515E-2</v>
      </c>
      <c r="E317" s="423">
        <f>SUM(E302,E305,E308,E311,E314)</f>
        <v>393</v>
      </c>
      <c r="F317" s="422">
        <f>AVERAGE(F302,F305,F308,F311,F314)</f>
        <v>2.5587962962962962E-2</v>
      </c>
      <c r="G317" s="443">
        <f>MAX(G302,G305,G308,G311,G314)</f>
        <v>0.74422453703703706</v>
      </c>
    </row>
    <row r="318" spans="1:7" ht="63">
      <c r="A318" s="882" t="s">
        <v>445</v>
      </c>
      <c r="B318" s="406" t="s">
        <v>1157</v>
      </c>
      <c r="C318" s="884" t="s">
        <v>1308</v>
      </c>
      <c r="D318" s="884"/>
      <c r="E318" s="884"/>
      <c r="F318" s="884"/>
      <c r="G318" s="884"/>
    </row>
    <row r="319" spans="1:7" ht="72">
      <c r="A319" s="883"/>
      <c r="B319" s="406" t="s">
        <v>1159</v>
      </c>
      <c r="C319" s="444">
        <v>2.0590277777777777E-2</v>
      </c>
      <c r="D319" s="445">
        <v>7.8692129629629626E-2</v>
      </c>
      <c r="E319" s="446">
        <v>160</v>
      </c>
      <c r="F319" s="445">
        <v>8.0405092592592597E-2</v>
      </c>
      <c r="G319" s="445">
        <v>0.20553240740740741</v>
      </c>
    </row>
    <row r="320" spans="1:7" ht="60">
      <c r="A320" s="883"/>
      <c r="B320" s="406" t="s">
        <v>1160</v>
      </c>
      <c r="C320" s="444">
        <v>7.3958333333333341E-3</v>
      </c>
      <c r="D320" s="445">
        <v>5.8020833333333334E-2</v>
      </c>
      <c r="E320" s="446">
        <v>25</v>
      </c>
      <c r="F320" s="445">
        <v>5.4814814814814816E-2</v>
      </c>
      <c r="G320" s="445">
        <v>0.15800925925925927</v>
      </c>
    </row>
    <row r="321" spans="1:7" ht="63">
      <c r="A321" s="883"/>
      <c r="B321" s="406" t="s">
        <v>1157</v>
      </c>
      <c r="C321" s="884" t="s">
        <v>1309</v>
      </c>
      <c r="D321" s="884"/>
      <c r="E321" s="884"/>
      <c r="F321" s="884"/>
      <c r="G321" s="884"/>
    </row>
    <row r="322" spans="1:7" ht="72">
      <c r="A322" s="883"/>
      <c r="B322" s="406" t="s">
        <v>1159</v>
      </c>
      <c r="C322" s="444">
        <v>1.5277777777777777E-2</v>
      </c>
      <c r="D322" s="445">
        <v>4.3634259259259262E-2</v>
      </c>
      <c r="E322" s="446">
        <v>147</v>
      </c>
      <c r="F322" s="445">
        <v>7.9895833333333333E-2</v>
      </c>
      <c r="G322" s="445">
        <v>0.16741898148148149</v>
      </c>
    </row>
    <row r="323" spans="1:7" ht="60">
      <c r="A323" s="883"/>
      <c r="B323" s="406" t="s">
        <v>1160</v>
      </c>
      <c r="C323" s="444">
        <v>1.9664351851851853E-2</v>
      </c>
      <c r="D323" s="445">
        <v>5.6747685185185186E-2</v>
      </c>
      <c r="E323" s="446">
        <v>76</v>
      </c>
      <c r="F323" s="445">
        <v>7.9895833333333333E-2</v>
      </c>
      <c r="G323" s="445">
        <v>0.13038194444444445</v>
      </c>
    </row>
    <row r="324" spans="1:7" ht="63">
      <c r="A324" s="883"/>
      <c r="B324" s="406" t="s">
        <v>1157</v>
      </c>
      <c r="C324" s="884" t="s">
        <v>1310</v>
      </c>
      <c r="D324" s="884"/>
      <c r="E324" s="884"/>
      <c r="F324" s="884"/>
      <c r="G324" s="884"/>
    </row>
    <row r="325" spans="1:7" ht="72">
      <c r="A325" s="883"/>
      <c r="B325" s="406" t="s">
        <v>1159</v>
      </c>
      <c r="C325" s="444">
        <v>1.1296296296296296E-2</v>
      </c>
      <c r="D325" s="445">
        <v>4.3946759259259255E-2</v>
      </c>
      <c r="E325" s="446">
        <v>71</v>
      </c>
      <c r="F325" s="445">
        <v>8.1770833333333334E-2</v>
      </c>
      <c r="G325" s="445">
        <v>0.19877314814814814</v>
      </c>
    </row>
    <row r="326" spans="1:7" ht="60">
      <c r="A326" s="883"/>
      <c r="B326" s="406" t="s">
        <v>1160</v>
      </c>
      <c r="C326" s="444">
        <v>3.3194444444444443E-2</v>
      </c>
      <c r="D326" s="445">
        <v>6.1064814814814815E-2</v>
      </c>
      <c r="E326" s="446">
        <v>21</v>
      </c>
      <c r="F326" s="445">
        <v>9.1712962962962954E-2</v>
      </c>
      <c r="G326" s="445">
        <v>0.13028935185185184</v>
      </c>
    </row>
    <row r="327" spans="1:7" ht="63">
      <c r="A327" s="883"/>
      <c r="B327" s="411" t="s">
        <v>1157</v>
      </c>
      <c r="C327" s="888" t="s">
        <v>978</v>
      </c>
      <c r="D327" s="888"/>
      <c r="E327" s="888"/>
      <c r="F327" s="888"/>
      <c r="G327" s="888"/>
    </row>
    <row r="328" spans="1:7" ht="72">
      <c r="A328" s="883"/>
      <c r="B328" s="412" t="s">
        <v>1159</v>
      </c>
      <c r="C328" s="426">
        <v>8.611111111111111E-3</v>
      </c>
      <c r="D328" s="422">
        <f>MAX(D319,D322,D325)</f>
        <v>7.8692129629629626E-2</v>
      </c>
      <c r="E328" s="415">
        <f>SUM(E319,E322,E325)</f>
        <v>378</v>
      </c>
      <c r="F328" s="422">
        <f>AVERAGE(F319,F322,F325)</f>
        <v>8.0690586419753088E-2</v>
      </c>
      <c r="G328" s="422">
        <f>MAX(G319,G322,G325)</f>
        <v>0.20553240740740741</v>
      </c>
    </row>
    <row r="329" spans="1:7" ht="60">
      <c r="A329" s="883"/>
      <c r="B329" s="412" t="s">
        <v>1160</v>
      </c>
      <c r="C329" s="426">
        <v>3.8194444444444443E-3</v>
      </c>
      <c r="D329" s="422">
        <f>MAX(D320,D323,D326)</f>
        <v>6.1064814814814815E-2</v>
      </c>
      <c r="E329" s="415">
        <f>SUM(E320,E323,E326)</f>
        <v>122</v>
      </c>
      <c r="F329" s="422">
        <f>AVERAGE(F320,F323,F326)</f>
        <v>7.5474537037037034E-2</v>
      </c>
      <c r="G329" s="422">
        <f>MAX(G320,G323,G326)</f>
        <v>0.15800925925925927</v>
      </c>
    </row>
    <row r="330" spans="1:7" ht="63">
      <c r="A330" s="882" t="s">
        <v>446</v>
      </c>
      <c r="B330" s="406" t="s">
        <v>1157</v>
      </c>
      <c r="C330" s="884" t="s">
        <v>1311</v>
      </c>
      <c r="D330" s="884"/>
      <c r="E330" s="884"/>
      <c r="F330" s="884"/>
      <c r="G330" s="884"/>
    </row>
    <row r="331" spans="1:7" ht="72">
      <c r="A331" s="883"/>
      <c r="B331" s="406" t="s">
        <v>1159</v>
      </c>
      <c r="C331" s="447">
        <v>1.1412037037037037E-2</v>
      </c>
      <c r="D331" s="448">
        <v>4.6238425925925926E-2</v>
      </c>
      <c r="E331" s="449">
        <v>243</v>
      </c>
      <c r="F331" s="447">
        <v>4.2453703703703702E-2</v>
      </c>
      <c r="G331" s="447">
        <v>9.5509259259259266E-2</v>
      </c>
    </row>
    <row r="332" spans="1:7" ht="60">
      <c r="A332" s="883"/>
      <c r="B332" s="406" t="s">
        <v>1160</v>
      </c>
      <c r="C332" s="447">
        <v>6.9444444444444444E-5</v>
      </c>
      <c r="D332" s="448">
        <v>4.5821759259259257E-2</v>
      </c>
      <c r="E332" s="449">
        <v>38</v>
      </c>
      <c r="F332" s="447">
        <v>2.7986111111111111E-2</v>
      </c>
      <c r="G332" s="447">
        <v>9.3622685185185184E-2</v>
      </c>
    </row>
    <row r="333" spans="1:7" ht="63">
      <c r="A333" s="883"/>
      <c r="B333" s="406" t="s">
        <v>1157</v>
      </c>
      <c r="C333" s="884" t="s">
        <v>1312</v>
      </c>
      <c r="D333" s="884"/>
      <c r="E333" s="884"/>
      <c r="F333" s="884"/>
      <c r="G333" s="884"/>
    </row>
    <row r="334" spans="1:7" ht="72">
      <c r="A334" s="883"/>
      <c r="B334" s="406" t="s">
        <v>1159</v>
      </c>
      <c r="C334" s="447">
        <v>1.0011574074074074E-2</v>
      </c>
      <c r="D334" s="447">
        <v>4.2870370370370371E-2</v>
      </c>
      <c r="E334" s="449">
        <v>252</v>
      </c>
      <c r="F334" s="450">
        <v>4.6168981481481484E-2</v>
      </c>
      <c r="G334" s="450">
        <v>0.27212962962962961</v>
      </c>
    </row>
    <row r="335" spans="1:7" ht="60">
      <c r="A335" s="883"/>
      <c r="B335" s="406" t="s">
        <v>1160</v>
      </c>
      <c r="C335" s="447">
        <v>1.525462962962963E-2</v>
      </c>
      <c r="D335" s="447">
        <v>2.8090277777777777E-2</v>
      </c>
      <c r="E335" s="449">
        <v>50</v>
      </c>
      <c r="F335" s="450">
        <v>3.9259259259259258E-2</v>
      </c>
      <c r="G335" s="450">
        <v>7.6400462962962962E-2</v>
      </c>
    </row>
    <row r="336" spans="1:7" ht="63">
      <c r="A336" s="883"/>
      <c r="B336" s="406" t="s">
        <v>1157</v>
      </c>
      <c r="C336" s="884" t="s">
        <v>1313</v>
      </c>
      <c r="D336" s="884"/>
      <c r="E336" s="884"/>
      <c r="F336" s="884"/>
      <c r="G336" s="884"/>
    </row>
    <row r="337" spans="1:7" ht="72">
      <c r="A337" s="883"/>
      <c r="B337" s="406" t="s">
        <v>1159</v>
      </c>
      <c r="C337" s="447">
        <v>1.0902777777777779E-2</v>
      </c>
      <c r="D337" s="447">
        <v>5.2256944444444446E-2</v>
      </c>
      <c r="E337" s="449">
        <v>216</v>
      </c>
      <c r="F337" s="447">
        <v>4.386574074074074E-2</v>
      </c>
      <c r="G337" s="447">
        <v>0.11137731481481482</v>
      </c>
    </row>
    <row r="338" spans="1:7" ht="60">
      <c r="A338" s="883"/>
      <c r="B338" s="406" t="s">
        <v>1160</v>
      </c>
      <c r="C338" s="447">
        <v>1.2222222222222223E-2</v>
      </c>
      <c r="D338" s="447">
        <v>3.8136574074074073E-2</v>
      </c>
      <c r="E338" s="449">
        <v>93</v>
      </c>
      <c r="F338" s="447">
        <v>3.5092592592592592E-2</v>
      </c>
      <c r="G338" s="447">
        <v>7.6620370370370366E-2</v>
      </c>
    </row>
    <row r="339" spans="1:7" ht="63">
      <c r="A339" s="883"/>
      <c r="B339" s="411" t="s">
        <v>1157</v>
      </c>
      <c r="C339" s="885" t="s">
        <v>991</v>
      </c>
      <c r="D339" s="885"/>
      <c r="E339" s="885"/>
      <c r="F339" s="885"/>
      <c r="G339" s="885"/>
    </row>
    <row r="340" spans="1:7" ht="72">
      <c r="A340" s="883"/>
      <c r="B340" s="412" t="s">
        <v>1159</v>
      </c>
      <c r="C340" s="443">
        <v>1.0104166666666668E-2</v>
      </c>
      <c r="D340" s="443">
        <f>MAX(D331,D334,D337)</f>
        <v>5.2256944444444446E-2</v>
      </c>
      <c r="E340" s="415">
        <f>SUM(E331,E334,E337)</f>
        <v>711</v>
      </c>
      <c r="F340" s="443">
        <f>AVERAGE(F331,F334,F337)</f>
        <v>4.4162808641975304E-2</v>
      </c>
      <c r="G340" s="443">
        <f>MAX(G331,G334,G337)</f>
        <v>0.27212962962962961</v>
      </c>
    </row>
    <row r="341" spans="1:7" ht="60">
      <c r="A341" s="883"/>
      <c r="B341" s="412" t="s">
        <v>1160</v>
      </c>
      <c r="C341" s="443">
        <v>4.5949074074074078E-3</v>
      </c>
      <c r="D341" s="443">
        <f>MAX(D332,D335,D338)</f>
        <v>4.5821759259259257E-2</v>
      </c>
      <c r="E341" s="415">
        <f>SUM(E332,E335,E338)</f>
        <v>181</v>
      </c>
      <c r="F341" s="443">
        <f>AVERAGE(F332,F335,F338)</f>
        <v>3.4112654320987652E-2</v>
      </c>
      <c r="G341" s="443">
        <f>MAX(G332,G335,G338)</f>
        <v>9.3622685185185184E-2</v>
      </c>
    </row>
    <row r="342" spans="1:7" ht="63">
      <c r="A342" s="451"/>
      <c r="B342" s="452" t="s">
        <v>1259</v>
      </c>
      <c r="C342" s="890" t="s">
        <v>1314</v>
      </c>
      <c r="D342" s="890"/>
      <c r="E342" s="890"/>
      <c r="F342" s="890"/>
      <c r="G342" s="890"/>
    </row>
    <row r="343" spans="1:7" ht="72">
      <c r="A343" s="451"/>
      <c r="B343" s="453" t="s">
        <v>1159</v>
      </c>
      <c r="C343" s="454">
        <v>9.2129629629629627E-3</v>
      </c>
      <c r="D343" s="454">
        <f>MAX(D232,D241,D262,D271,D286,D298,D316,D328,D340)</f>
        <v>7.8692129629629626E-2</v>
      </c>
      <c r="E343" s="455">
        <f>SUM(E232,E241,E262,E271,E286,E298,E316,E328,E340)</f>
        <v>5559</v>
      </c>
      <c r="F343" s="454">
        <f>AVERAGE(F232,F241,F262,F271,F286,F298,F316,F328,F340)</f>
        <v>4.2728502229080936E-2</v>
      </c>
      <c r="G343" s="454">
        <f>MAX(G232,G241,G262,G271,G286,G298,G316,G328,G340)</f>
        <v>4.9074652777777779</v>
      </c>
    </row>
    <row r="344" spans="1:7" ht="60">
      <c r="A344" s="451"/>
      <c r="B344" s="453" t="s">
        <v>1160</v>
      </c>
      <c r="C344" s="454">
        <v>4.8726851851851856E-3</v>
      </c>
      <c r="D344" s="454">
        <f>MAX(D233,D242,D263,D272,D287,D299,D317,D329,D341)</f>
        <v>7.1261574074074074E-2</v>
      </c>
      <c r="E344" s="455">
        <f>SUM(E233,E242,E263,E272,E287,E299,E317,E329,E341)</f>
        <v>3677</v>
      </c>
      <c r="F344" s="454">
        <f>AVERAGE(F233,F242,F263,F272,F287,F299,F317,F329,F341)</f>
        <v>3.2906228566529493E-2</v>
      </c>
      <c r="G344" s="454">
        <f>MAX(G233,G242,G263,G272,G287,G299,G317,G329,G341)</f>
        <v>0.74422453703703706</v>
      </c>
    </row>
    <row r="345" spans="1:7" ht="63">
      <c r="A345" s="451"/>
      <c r="B345" s="456" t="s">
        <v>1259</v>
      </c>
      <c r="C345" s="889" t="s">
        <v>1315</v>
      </c>
      <c r="D345" s="889"/>
      <c r="E345" s="889"/>
      <c r="F345" s="889"/>
      <c r="G345" s="889"/>
    </row>
    <row r="346" spans="1:7" ht="72">
      <c r="A346" s="451"/>
      <c r="B346" s="457" t="s">
        <v>1159</v>
      </c>
      <c r="C346" s="458">
        <v>9.1898148148148139E-3</v>
      </c>
      <c r="D346" s="459">
        <v>5.5370370370370368E-2</v>
      </c>
      <c r="E346" s="460">
        <v>10270</v>
      </c>
      <c r="F346" s="461">
        <v>5.4814814814814816E-2</v>
      </c>
      <c r="G346" s="458">
        <f>MAX(G235,G244,G265,G274,G289,G301,G319,G331,G343)</f>
        <v>4.9074652777777779</v>
      </c>
    </row>
    <row r="347" spans="1:7" ht="60">
      <c r="A347" s="451"/>
      <c r="B347" s="457" t="s">
        <v>1160</v>
      </c>
      <c r="C347" s="458">
        <v>4.8726851851851856E-3</v>
      </c>
      <c r="D347" s="462">
        <v>5.8530092592592592E-2</v>
      </c>
      <c r="E347" s="460">
        <v>5928</v>
      </c>
      <c r="F347" s="463">
        <v>4.9560185185185186E-2</v>
      </c>
      <c r="G347" s="458">
        <f>MAX(G236,G245,G266,G275,G290,G302,G320,G332,G344)</f>
        <v>0.74422453703703706</v>
      </c>
    </row>
  </sheetData>
  <mergeCells count="138">
    <mergeCell ref="C345:G345"/>
    <mergeCell ref="A330:A341"/>
    <mergeCell ref="C330:G330"/>
    <mergeCell ref="C333:G333"/>
    <mergeCell ref="C336:G336"/>
    <mergeCell ref="C339:G339"/>
    <mergeCell ref="C342:G342"/>
    <mergeCell ref="C312:G312"/>
    <mergeCell ref="C315:G315"/>
    <mergeCell ref="A318:A329"/>
    <mergeCell ref="C318:G318"/>
    <mergeCell ref="C321:G321"/>
    <mergeCell ref="C324:G324"/>
    <mergeCell ref="C327:G327"/>
    <mergeCell ref="A288:A299"/>
    <mergeCell ref="C288:G288"/>
    <mergeCell ref="C291:G291"/>
    <mergeCell ref="C294:G294"/>
    <mergeCell ref="C297:G297"/>
    <mergeCell ref="A300:A317"/>
    <mergeCell ref="C300:G300"/>
    <mergeCell ref="C303:G303"/>
    <mergeCell ref="C306:G306"/>
    <mergeCell ref="C309:G309"/>
    <mergeCell ref="A264:A272"/>
    <mergeCell ref="C264:G264"/>
    <mergeCell ref="C267:G267"/>
    <mergeCell ref="C270:G270"/>
    <mergeCell ref="A273:A287"/>
    <mergeCell ref="C273:G273"/>
    <mergeCell ref="C276:G276"/>
    <mergeCell ref="C279:G279"/>
    <mergeCell ref="C282:G282"/>
    <mergeCell ref="C285:G285"/>
    <mergeCell ref="A243:A263"/>
    <mergeCell ref="C243:G243"/>
    <mergeCell ref="C246:G246"/>
    <mergeCell ref="C249:G249"/>
    <mergeCell ref="C252:G252"/>
    <mergeCell ref="C255:G255"/>
    <mergeCell ref="C258:G258"/>
    <mergeCell ref="C261:G261"/>
    <mergeCell ref="C219:G219"/>
    <mergeCell ref="C222:G222"/>
    <mergeCell ref="C225:G225"/>
    <mergeCell ref="C228:G228"/>
    <mergeCell ref="C231:G231"/>
    <mergeCell ref="A234:A242"/>
    <mergeCell ref="C234:G234"/>
    <mergeCell ref="C237:G237"/>
    <mergeCell ref="C240:G240"/>
    <mergeCell ref="C201:G201"/>
    <mergeCell ref="C204:G204"/>
    <mergeCell ref="C207:G207"/>
    <mergeCell ref="C210:G210"/>
    <mergeCell ref="C213:G213"/>
    <mergeCell ref="C216:G216"/>
    <mergeCell ref="C174:G174"/>
    <mergeCell ref="A177:A233"/>
    <mergeCell ref="C177:G177"/>
    <mergeCell ref="C180:G180"/>
    <mergeCell ref="C183:G183"/>
    <mergeCell ref="C186:G186"/>
    <mergeCell ref="C189:G189"/>
    <mergeCell ref="C192:G192"/>
    <mergeCell ref="C195:G195"/>
    <mergeCell ref="C198:G198"/>
    <mergeCell ref="A156:A164"/>
    <mergeCell ref="C156:G156"/>
    <mergeCell ref="C159:G159"/>
    <mergeCell ref="C162:G162"/>
    <mergeCell ref="A165:A171"/>
    <mergeCell ref="C165:G165"/>
    <mergeCell ref="C168:G168"/>
    <mergeCell ref="C171:G171"/>
    <mergeCell ref="A135:A146"/>
    <mergeCell ref="C135:G135"/>
    <mergeCell ref="C138:G138"/>
    <mergeCell ref="C141:G141"/>
    <mergeCell ref="C144:G144"/>
    <mergeCell ref="A147:A155"/>
    <mergeCell ref="C147:G147"/>
    <mergeCell ref="C150:G150"/>
    <mergeCell ref="C153:G153"/>
    <mergeCell ref="A126:A134"/>
    <mergeCell ref="C126:G126"/>
    <mergeCell ref="C129:G129"/>
    <mergeCell ref="C132:G132"/>
    <mergeCell ref="C102:G102"/>
    <mergeCell ref="A105:A116"/>
    <mergeCell ref="C105:G105"/>
    <mergeCell ref="C108:G108"/>
    <mergeCell ref="C111:G111"/>
    <mergeCell ref="C114:G114"/>
    <mergeCell ref="A90:A104"/>
    <mergeCell ref="C90:G90"/>
    <mergeCell ref="C93:G93"/>
    <mergeCell ref="C96:G96"/>
    <mergeCell ref="C99:G99"/>
    <mergeCell ref="A117:A125"/>
    <mergeCell ref="C117:G117"/>
    <mergeCell ref="C120:G120"/>
    <mergeCell ref="C123:G123"/>
    <mergeCell ref="A56:A59"/>
    <mergeCell ref="C56:G56"/>
    <mergeCell ref="C59:G59"/>
    <mergeCell ref="A60:A89"/>
    <mergeCell ref="C60:G60"/>
    <mergeCell ref="C63:G63"/>
    <mergeCell ref="C66:G66"/>
    <mergeCell ref="C69:G69"/>
    <mergeCell ref="C72:G72"/>
    <mergeCell ref="C75:G75"/>
    <mergeCell ref="C78:G78"/>
    <mergeCell ref="C81:G81"/>
    <mergeCell ref="C84:G84"/>
    <mergeCell ref="C87:G87"/>
    <mergeCell ref="A32:A53"/>
    <mergeCell ref="C32:G32"/>
    <mergeCell ref="C35:G35"/>
    <mergeCell ref="C38:G38"/>
    <mergeCell ref="C41:G41"/>
    <mergeCell ref="C44:G44"/>
    <mergeCell ref="C47:G47"/>
    <mergeCell ref="C50:G50"/>
    <mergeCell ref="C53:G53"/>
    <mergeCell ref="A1:G1"/>
    <mergeCell ref="B2:G2"/>
    <mergeCell ref="A5:A31"/>
    <mergeCell ref="C5:G5"/>
    <mergeCell ref="C8:G8"/>
    <mergeCell ref="C11:G11"/>
    <mergeCell ref="C14:G14"/>
    <mergeCell ref="C17:G17"/>
    <mergeCell ref="C20:G20"/>
    <mergeCell ref="C23:G23"/>
    <mergeCell ref="C26:G26"/>
    <mergeCell ref="C29:G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FFBF2-DACB-4508-8D72-29D5606FC181}">
  <dimension ref="A1:F4"/>
  <sheetViews>
    <sheetView workbookViewId="0">
      <selection activeCell="B11" sqref="B11"/>
    </sheetView>
  </sheetViews>
  <sheetFormatPr defaultRowHeight="15"/>
  <sheetData>
    <row r="1" spans="1:6" ht="15.75">
      <c r="A1" s="891" t="s">
        <v>1316</v>
      </c>
      <c r="B1" s="891"/>
      <c r="C1" s="891"/>
      <c r="D1" s="891"/>
      <c r="E1" s="891"/>
      <c r="F1" s="891"/>
    </row>
    <row r="2" spans="1:6" ht="171">
      <c r="A2" s="892" t="s">
        <v>763</v>
      </c>
      <c r="B2" s="464" t="s">
        <v>1317</v>
      </c>
      <c r="C2" s="295" t="s">
        <v>1318</v>
      </c>
      <c r="D2" s="295" t="s">
        <v>1319</v>
      </c>
    </row>
    <row r="3" spans="1:6">
      <c r="A3" s="892"/>
      <c r="B3" s="465">
        <v>1</v>
      </c>
      <c r="C3" s="465">
        <v>2</v>
      </c>
      <c r="D3" s="466">
        <v>5</v>
      </c>
    </row>
    <row r="4" spans="1:6" ht="210">
      <c r="A4" s="467">
        <v>1</v>
      </c>
      <c r="B4" s="468" t="s">
        <v>1320</v>
      </c>
      <c r="C4" s="469" t="s">
        <v>1321</v>
      </c>
      <c r="D4" s="470" t="s">
        <v>1322</v>
      </c>
    </row>
  </sheetData>
  <mergeCells count="2">
    <mergeCell ref="A1:F1"/>
    <mergeCell ref="A2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BF509-96B9-4630-91A5-9036CBBE62CA}">
  <dimension ref="A1:N36"/>
  <sheetViews>
    <sheetView topLeftCell="A28" workbookViewId="0">
      <selection activeCell="A38" sqref="A38"/>
    </sheetView>
  </sheetViews>
  <sheetFormatPr defaultRowHeight="15"/>
  <sheetData>
    <row r="1" spans="1:14" ht="15.75">
      <c r="A1" s="899" t="s">
        <v>1323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</row>
    <row r="2" spans="1:14">
      <c r="A2" s="298">
        <v>1</v>
      </c>
      <c r="B2" s="823">
        <v>2</v>
      </c>
      <c r="C2" s="901"/>
      <c r="D2" s="902"/>
      <c r="E2" s="823">
        <v>3</v>
      </c>
      <c r="F2" s="901"/>
      <c r="G2" s="901"/>
      <c r="H2" s="902"/>
      <c r="I2" s="823">
        <v>4</v>
      </c>
      <c r="J2" s="902"/>
      <c r="K2" s="295">
        <v>5</v>
      </c>
      <c r="L2" s="295">
        <v>6</v>
      </c>
      <c r="M2" s="295">
        <v>7</v>
      </c>
      <c r="N2" s="295">
        <v>8</v>
      </c>
    </row>
    <row r="3" spans="1:14">
      <c r="A3" s="298" t="s">
        <v>763</v>
      </c>
      <c r="B3" s="823" t="s">
        <v>1324</v>
      </c>
      <c r="C3" s="901"/>
      <c r="D3" s="902"/>
      <c r="E3" s="823" t="s">
        <v>1325</v>
      </c>
      <c r="F3" s="901"/>
      <c r="G3" s="901"/>
      <c r="H3" s="902"/>
      <c r="I3" s="823" t="s">
        <v>1326</v>
      </c>
      <c r="J3" s="902"/>
      <c r="K3" s="903" t="s">
        <v>1327</v>
      </c>
      <c r="L3" s="903" t="s">
        <v>1328</v>
      </c>
      <c r="M3" s="903" t="s">
        <v>1329</v>
      </c>
      <c r="N3" s="903" t="s">
        <v>1330</v>
      </c>
    </row>
    <row r="4" spans="1:14">
      <c r="A4" s="298"/>
      <c r="B4" s="298" t="s">
        <v>767</v>
      </c>
      <c r="C4" s="298" t="s">
        <v>768</v>
      </c>
      <c r="D4" s="298" t="s">
        <v>769</v>
      </c>
      <c r="E4" s="298" t="s">
        <v>1331</v>
      </c>
      <c r="F4" s="298" t="s">
        <v>1332</v>
      </c>
      <c r="G4" s="298" t="s">
        <v>1333</v>
      </c>
      <c r="H4" s="298" t="s">
        <v>1334</v>
      </c>
      <c r="I4" s="298" t="s">
        <v>14</v>
      </c>
      <c r="J4" s="298" t="s">
        <v>15</v>
      </c>
      <c r="K4" s="904"/>
      <c r="L4" s="904"/>
      <c r="M4" s="904"/>
      <c r="N4" s="904"/>
    </row>
    <row r="5" spans="1:14" ht="192.75">
      <c r="A5" s="298"/>
      <c r="B5" s="298" t="s">
        <v>1335</v>
      </c>
      <c r="C5" s="298" t="s">
        <v>1336</v>
      </c>
      <c r="D5" s="471" t="s">
        <v>1337</v>
      </c>
      <c r="E5" s="471" t="s">
        <v>1338</v>
      </c>
      <c r="F5" s="298" t="s">
        <v>1339</v>
      </c>
      <c r="G5" s="298" t="s">
        <v>1340</v>
      </c>
      <c r="H5" s="471" t="s">
        <v>1341</v>
      </c>
      <c r="I5" s="471" t="s">
        <v>1342</v>
      </c>
      <c r="J5" s="471" t="s">
        <v>1343</v>
      </c>
      <c r="K5" s="905"/>
      <c r="L5" s="905"/>
      <c r="M5" s="905"/>
      <c r="N5" s="905"/>
    </row>
    <row r="6" spans="1:14">
      <c r="A6" s="906" t="s">
        <v>1344</v>
      </c>
      <c r="B6" s="907"/>
      <c r="C6" s="907"/>
      <c r="D6" s="907"/>
      <c r="E6" s="907"/>
      <c r="F6" s="907"/>
      <c r="G6" s="907"/>
      <c r="H6" s="907"/>
      <c r="I6" s="907"/>
      <c r="J6" s="907"/>
      <c r="K6" s="907"/>
      <c r="L6" s="907"/>
      <c r="M6" s="907"/>
      <c r="N6" s="908"/>
    </row>
    <row r="7" spans="1:14" ht="33.75">
      <c r="A7" s="895">
        <v>1</v>
      </c>
      <c r="B7" s="895" t="s">
        <v>1345</v>
      </c>
      <c r="C7" s="472" t="s">
        <v>1346</v>
      </c>
      <c r="D7" s="909" t="s">
        <v>1347</v>
      </c>
      <c r="E7" s="909" t="s">
        <v>1348</v>
      </c>
      <c r="F7" s="895" t="s">
        <v>1349</v>
      </c>
      <c r="G7" s="472" t="s">
        <v>1350</v>
      </c>
      <c r="H7" s="897">
        <v>461011</v>
      </c>
      <c r="I7" s="897"/>
      <c r="J7" s="895" t="s">
        <v>1351</v>
      </c>
      <c r="K7" s="895" t="s">
        <v>1352</v>
      </c>
      <c r="L7" s="897">
        <v>2</v>
      </c>
      <c r="M7" s="897">
        <v>4</v>
      </c>
      <c r="N7" s="897">
        <v>8</v>
      </c>
    </row>
    <row r="8" spans="1:14" ht="22.5">
      <c r="A8" s="896"/>
      <c r="B8" s="896"/>
      <c r="C8" s="472" t="s">
        <v>1353</v>
      </c>
      <c r="D8" s="910"/>
      <c r="E8" s="910"/>
      <c r="F8" s="896"/>
      <c r="G8" s="472" t="s">
        <v>1354</v>
      </c>
      <c r="H8" s="898"/>
      <c r="I8" s="898"/>
      <c r="J8" s="896"/>
      <c r="K8" s="896"/>
      <c r="L8" s="898"/>
      <c r="M8" s="898"/>
      <c r="N8" s="898"/>
    </row>
    <row r="9" spans="1:14" ht="33.75">
      <c r="A9" s="895">
        <v>2</v>
      </c>
      <c r="B9" s="895" t="s">
        <v>1355</v>
      </c>
      <c r="C9" s="472" t="s">
        <v>1356</v>
      </c>
      <c r="D9" s="893">
        <v>18588</v>
      </c>
      <c r="E9" s="911" t="s">
        <v>1348</v>
      </c>
      <c r="F9" s="895" t="s">
        <v>1357</v>
      </c>
      <c r="G9" s="473" t="s">
        <v>1356</v>
      </c>
      <c r="H9" s="893">
        <v>461011</v>
      </c>
      <c r="I9" s="893" t="s">
        <v>1358</v>
      </c>
      <c r="J9" s="893"/>
      <c r="K9" s="893"/>
      <c r="L9" s="893">
        <v>2</v>
      </c>
      <c r="M9" s="893">
        <v>3</v>
      </c>
      <c r="N9" s="893">
        <v>6</v>
      </c>
    </row>
    <row r="10" spans="1:14" ht="22.5">
      <c r="A10" s="896"/>
      <c r="B10" s="896"/>
      <c r="C10" s="472" t="s">
        <v>1359</v>
      </c>
      <c r="D10" s="894"/>
      <c r="E10" s="912"/>
      <c r="F10" s="896"/>
      <c r="G10" s="473" t="s">
        <v>1359</v>
      </c>
      <c r="H10" s="894"/>
      <c r="I10" s="894"/>
      <c r="J10" s="894"/>
      <c r="K10" s="894"/>
      <c r="L10" s="894"/>
      <c r="M10" s="894"/>
      <c r="N10" s="894"/>
    </row>
    <row r="11" spans="1:14" ht="33.75">
      <c r="A11" s="893">
        <v>3</v>
      </c>
      <c r="B11" s="895" t="s">
        <v>1360</v>
      </c>
      <c r="C11" s="472" t="s">
        <v>1361</v>
      </c>
      <c r="D11" s="893">
        <v>18558</v>
      </c>
      <c r="E11" s="911" t="s">
        <v>1362</v>
      </c>
      <c r="F11" s="895" t="s">
        <v>1363</v>
      </c>
      <c r="G11" s="472" t="s">
        <v>1364</v>
      </c>
      <c r="H11" s="893">
        <v>461011</v>
      </c>
      <c r="I11" s="893">
        <v>200</v>
      </c>
      <c r="J11" s="893"/>
      <c r="K11" s="893"/>
      <c r="L11" s="893">
        <v>2</v>
      </c>
      <c r="M11" s="893">
        <v>1</v>
      </c>
      <c r="N11" s="893">
        <v>8</v>
      </c>
    </row>
    <row r="12" spans="1:14" ht="22.5">
      <c r="A12" s="894"/>
      <c r="B12" s="896"/>
      <c r="C12" s="472" t="s">
        <v>1365</v>
      </c>
      <c r="D12" s="894"/>
      <c r="E12" s="912"/>
      <c r="F12" s="896"/>
      <c r="G12" s="472" t="s">
        <v>1366</v>
      </c>
      <c r="H12" s="894"/>
      <c r="I12" s="894"/>
      <c r="J12" s="894"/>
      <c r="K12" s="894"/>
      <c r="L12" s="894"/>
      <c r="M12" s="894"/>
      <c r="N12" s="894"/>
    </row>
    <row r="13" spans="1:14">
      <c r="A13" s="906" t="s">
        <v>1367</v>
      </c>
      <c r="B13" s="907"/>
      <c r="C13" s="907"/>
      <c r="D13" s="907"/>
      <c r="E13" s="907"/>
      <c r="F13" s="907"/>
      <c r="G13" s="907"/>
      <c r="H13" s="907"/>
      <c r="I13" s="907"/>
      <c r="J13" s="907"/>
      <c r="K13" s="907"/>
      <c r="L13" s="907"/>
      <c r="M13" s="907"/>
      <c r="N13" s="908"/>
    </row>
    <row r="14" spans="1:14" ht="33.75">
      <c r="A14" s="913">
        <v>4</v>
      </c>
      <c r="B14" s="913" t="s">
        <v>614</v>
      </c>
      <c r="C14" s="474" t="s">
        <v>1368</v>
      </c>
      <c r="D14" s="915">
        <v>2403</v>
      </c>
      <c r="E14" s="917" t="s">
        <v>1348</v>
      </c>
      <c r="F14" s="913" t="s">
        <v>614</v>
      </c>
      <c r="G14" s="474" t="s">
        <v>1368</v>
      </c>
      <c r="H14" s="915">
        <v>463011</v>
      </c>
      <c r="I14" s="915" t="s">
        <v>1369</v>
      </c>
      <c r="J14" s="915" t="s">
        <v>1369</v>
      </c>
      <c r="K14" s="915" t="s">
        <v>1370</v>
      </c>
      <c r="L14" s="915">
        <v>2</v>
      </c>
      <c r="M14" s="915">
        <v>2</v>
      </c>
      <c r="N14" s="915">
        <v>6</v>
      </c>
    </row>
    <row r="15" spans="1:14">
      <c r="A15" s="914"/>
      <c r="B15" s="914"/>
      <c r="C15" s="475" t="s">
        <v>1371</v>
      </c>
      <c r="D15" s="916"/>
      <c r="E15" s="918"/>
      <c r="F15" s="914"/>
      <c r="G15" s="475" t="s">
        <v>1371</v>
      </c>
      <c r="H15" s="916"/>
      <c r="I15" s="916"/>
      <c r="J15" s="916"/>
      <c r="K15" s="916"/>
      <c r="L15" s="916"/>
      <c r="M15" s="916"/>
      <c r="N15" s="916"/>
    </row>
    <row r="16" spans="1:14">
      <c r="A16" s="906" t="s">
        <v>1372</v>
      </c>
      <c r="B16" s="907"/>
      <c r="C16" s="907"/>
      <c r="D16" s="907"/>
      <c r="E16" s="907"/>
      <c r="F16" s="907"/>
      <c r="G16" s="907"/>
      <c r="H16" s="907"/>
      <c r="I16" s="907"/>
      <c r="J16" s="907"/>
      <c r="K16" s="907"/>
      <c r="L16" s="907"/>
      <c r="M16" s="907"/>
      <c r="N16" s="908"/>
    </row>
    <row r="17" spans="1:14" ht="22.5">
      <c r="A17" s="921">
        <v>5</v>
      </c>
      <c r="B17" s="921" t="s">
        <v>1373</v>
      </c>
      <c r="C17" s="476" t="s">
        <v>1374</v>
      </c>
      <c r="D17" s="919">
        <v>2917</v>
      </c>
      <c r="E17" s="923" t="s">
        <v>1375</v>
      </c>
      <c r="F17" s="921" t="s">
        <v>1376</v>
      </c>
      <c r="G17" s="476" t="s">
        <v>1374</v>
      </c>
      <c r="H17" s="919">
        <v>4119064</v>
      </c>
      <c r="I17" s="919" t="s">
        <v>1358</v>
      </c>
      <c r="J17" s="919" t="s">
        <v>1377</v>
      </c>
      <c r="K17" s="919">
        <v>50</v>
      </c>
      <c r="L17" s="919">
        <v>2</v>
      </c>
      <c r="M17" s="919">
        <v>2</v>
      </c>
      <c r="N17" s="919">
        <v>5</v>
      </c>
    </row>
    <row r="18" spans="1:14">
      <c r="A18" s="922"/>
      <c r="B18" s="922"/>
      <c r="C18" s="477" t="s">
        <v>1378</v>
      </c>
      <c r="D18" s="920"/>
      <c r="E18" s="924"/>
      <c r="F18" s="922"/>
      <c r="G18" s="477" t="s">
        <v>1378</v>
      </c>
      <c r="H18" s="920"/>
      <c r="I18" s="920"/>
      <c r="J18" s="920"/>
      <c r="K18" s="920"/>
      <c r="L18" s="920"/>
      <c r="M18" s="920"/>
      <c r="N18" s="920"/>
    </row>
    <row r="19" spans="1:14">
      <c r="A19" s="906" t="s">
        <v>1379</v>
      </c>
      <c r="B19" s="907"/>
      <c r="C19" s="907"/>
      <c r="D19" s="907"/>
      <c r="E19" s="907"/>
      <c r="F19" s="907"/>
      <c r="G19" s="907"/>
      <c r="H19" s="907"/>
      <c r="I19" s="907"/>
      <c r="J19" s="907"/>
      <c r="K19" s="907"/>
      <c r="L19" s="907"/>
      <c r="M19" s="907"/>
      <c r="N19" s="908"/>
    </row>
    <row r="20" spans="1:14" ht="33.75">
      <c r="A20" s="925">
        <v>6</v>
      </c>
      <c r="B20" s="927" t="s">
        <v>1380</v>
      </c>
      <c r="C20" s="478" t="s">
        <v>1381</v>
      </c>
      <c r="D20" s="929">
        <v>2232</v>
      </c>
      <c r="E20" s="931" t="s">
        <v>1348</v>
      </c>
      <c r="F20" s="927" t="s">
        <v>1382</v>
      </c>
      <c r="G20" s="478" t="s">
        <v>1381</v>
      </c>
      <c r="H20" s="925">
        <v>407011</v>
      </c>
      <c r="I20" s="925" t="s">
        <v>1383</v>
      </c>
      <c r="J20" s="925" t="s">
        <v>1377</v>
      </c>
      <c r="K20" s="925"/>
      <c r="L20" s="925">
        <v>2</v>
      </c>
      <c r="M20" s="925">
        <v>2</v>
      </c>
      <c r="N20" s="925">
        <v>6</v>
      </c>
    </row>
    <row r="21" spans="1:14" ht="22.5">
      <c r="A21" s="926"/>
      <c r="B21" s="928"/>
      <c r="C21" s="478" t="s">
        <v>1384</v>
      </c>
      <c r="D21" s="930"/>
      <c r="E21" s="932"/>
      <c r="F21" s="928"/>
      <c r="G21" s="478" t="s">
        <v>1384</v>
      </c>
      <c r="H21" s="926"/>
      <c r="I21" s="926"/>
      <c r="J21" s="926"/>
      <c r="K21" s="926"/>
      <c r="L21" s="926"/>
      <c r="M21" s="926"/>
      <c r="N21" s="926"/>
    </row>
    <row r="22" spans="1:14">
      <c r="A22" s="906" t="s">
        <v>1385</v>
      </c>
      <c r="B22" s="907"/>
      <c r="C22" s="907"/>
      <c r="D22" s="907"/>
      <c r="E22" s="907"/>
      <c r="F22" s="907"/>
      <c r="G22" s="907"/>
      <c r="H22" s="907"/>
      <c r="I22" s="907"/>
      <c r="J22" s="907"/>
      <c r="K22" s="907"/>
      <c r="L22" s="907"/>
      <c r="M22" s="907"/>
      <c r="N22" s="908"/>
    </row>
    <row r="23" spans="1:14" ht="33.75">
      <c r="A23" s="933">
        <v>7</v>
      </c>
      <c r="B23" s="935" t="s">
        <v>1386</v>
      </c>
      <c r="C23" s="479" t="s">
        <v>1387</v>
      </c>
      <c r="D23" s="933">
        <v>155388</v>
      </c>
      <c r="E23" s="937" t="s">
        <v>1348</v>
      </c>
      <c r="F23" s="935" t="s">
        <v>1388</v>
      </c>
      <c r="G23" s="479" t="s">
        <v>1387</v>
      </c>
      <c r="H23" s="933">
        <v>464011</v>
      </c>
      <c r="I23" s="933" t="s">
        <v>1389</v>
      </c>
      <c r="J23" s="933"/>
      <c r="K23" s="933"/>
      <c r="L23" s="933">
        <v>6</v>
      </c>
      <c r="M23" s="933">
        <v>2</v>
      </c>
      <c r="N23" s="933">
        <v>7</v>
      </c>
    </row>
    <row r="24" spans="1:14">
      <c r="A24" s="934"/>
      <c r="B24" s="936"/>
      <c r="C24" s="480" t="s">
        <v>1390</v>
      </c>
      <c r="D24" s="934"/>
      <c r="E24" s="938"/>
      <c r="F24" s="936"/>
      <c r="G24" s="480" t="s">
        <v>1390</v>
      </c>
      <c r="H24" s="934"/>
      <c r="I24" s="934"/>
      <c r="J24" s="934"/>
      <c r="K24" s="934"/>
      <c r="L24" s="934"/>
      <c r="M24" s="934"/>
      <c r="N24" s="934"/>
    </row>
    <row r="25" spans="1:14">
      <c r="A25" s="906" t="s">
        <v>1391</v>
      </c>
      <c r="B25" s="907"/>
      <c r="C25" s="907"/>
      <c r="D25" s="907"/>
      <c r="E25" s="907"/>
      <c r="F25" s="907"/>
      <c r="G25" s="907"/>
      <c r="H25" s="907"/>
      <c r="I25" s="907"/>
      <c r="J25" s="907"/>
      <c r="K25" s="907"/>
      <c r="L25" s="907"/>
      <c r="M25" s="907"/>
      <c r="N25" s="908"/>
    </row>
    <row r="26" spans="1:14">
      <c r="A26" s="939">
        <v>8</v>
      </c>
      <c r="B26" s="935" t="s">
        <v>710</v>
      </c>
      <c r="C26" s="480" t="s">
        <v>1392</v>
      </c>
      <c r="D26" s="933">
        <v>2388</v>
      </c>
      <c r="E26" s="937" t="s">
        <v>1348</v>
      </c>
      <c r="F26" s="935" t="s">
        <v>1393</v>
      </c>
      <c r="G26" s="480" t="s">
        <v>1394</v>
      </c>
      <c r="H26" s="933">
        <v>402011</v>
      </c>
      <c r="I26" s="933">
        <v>200</v>
      </c>
      <c r="J26" s="933"/>
      <c r="K26" s="933"/>
      <c r="L26" s="933">
        <v>2</v>
      </c>
      <c r="M26" s="933">
        <v>2</v>
      </c>
      <c r="N26" s="933">
        <v>4</v>
      </c>
    </row>
    <row r="27" spans="1:14">
      <c r="A27" s="940"/>
      <c r="B27" s="936"/>
      <c r="C27" s="480" t="s">
        <v>1395</v>
      </c>
      <c r="D27" s="934"/>
      <c r="E27" s="938"/>
      <c r="F27" s="936"/>
      <c r="G27" s="480" t="s">
        <v>1392</v>
      </c>
      <c r="H27" s="934"/>
      <c r="I27" s="934"/>
      <c r="J27" s="934"/>
      <c r="K27" s="934"/>
      <c r="L27" s="934"/>
      <c r="M27" s="934"/>
      <c r="N27" s="934"/>
    </row>
    <row r="28" spans="1:14">
      <c r="A28" s="906" t="s">
        <v>1396</v>
      </c>
      <c r="B28" s="907"/>
      <c r="C28" s="907"/>
      <c r="D28" s="907"/>
      <c r="E28" s="907"/>
      <c r="F28" s="907"/>
      <c r="G28" s="907"/>
      <c r="H28" s="907"/>
      <c r="I28" s="907"/>
      <c r="J28" s="907"/>
      <c r="K28" s="907"/>
      <c r="L28" s="907"/>
      <c r="M28" s="907"/>
      <c r="N28" s="908"/>
    </row>
    <row r="29" spans="1:14" ht="45">
      <c r="A29" s="943">
        <v>9</v>
      </c>
      <c r="B29" s="945" t="s">
        <v>1397</v>
      </c>
      <c r="C29" s="481" t="s">
        <v>1398</v>
      </c>
      <c r="D29" s="941">
        <v>2428</v>
      </c>
      <c r="E29" s="947" t="s">
        <v>1399</v>
      </c>
      <c r="F29" s="945" t="s">
        <v>1400</v>
      </c>
      <c r="G29" s="481" t="s">
        <v>1398</v>
      </c>
      <c r="H29" s="941">
        <v>462011</v>
      </c>
      <c r="I29" s="941" t="s">
        <v>1358</v>
      </c>
      <c r="J29" s="941" t="s">
        <v>1377</v>
      </c>
      <c r="K29" s="941">
        <v>20</v>
      </c>
      <c r="L29" s="941">
        <v>6</v>
      </c>
      <c r="M29" s="941">
        <v>3</v>
      </c>
      <c r="N29" s="941">
        <v>8</v>
      </c>
    </row>
    <row r="30" spans="1:14" ht="22.5">
      <c r="A30" s="944"/>
      <c r="B30" s="946"/>
      <c r="C30" s="481" t="s">
        <v>1401</v>
      </c>
      <c r="D30" s="942"/>
      <c r="E30" s="948"/>
      <c r="F30" s="946"/>
      <c r="G30" s="481" t="s">
        <v>1401</v>
      </c>
      <c r="H30" s="942"/>
      <c r="I30" s="942"/>
      <c r="J30" s="942"/>
      <c r="K30" s="942"/>
      <c r="L30" s="942"/>
      <c r="M30" s="942"/>
      <c r="N30" s="942"/>
    </row>
    <row r="31" spans="1:14">
      <c r="A31" s="906" t="s">
        <v>1402</v>
      </c>
      <c r="B31" s="907"/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8"/>
    </row>
    <row r="32" spans="1:14" ht="33.75">
      <c r="A32" s="951">
        <v>10</v>
      </c>
      <c r="B32" s="953" t="s">
        <v>1403</v>
      </c>
      <c r="C32" s="482" t="s">
        <v>1404</v>
      </c>
      <c r="D32" s="955" t="s">
        <v>1405</v>
      </c>
      <c r="E32" s="957" t="s">
        <v>1348</v>
      </c>
      <c r="F32" s="955" t="s">
        <v>1403</v>
      </c>
      <c r="G32" s="482" t="s">
        <v>1404</v>
      </c>
      <c r="H32" s="949">
        <v>414094</v>
      </c>
      <c r="I32" s="949" t="s">
        <v>1358</v>
      </c>
      <c r="J32" s="949"/>
      <c r="K32" s="949">
        <v>20</v>
      </c>
      <c r="L32" s="949">
        <v>2</v>
      </c>
      <c r="M32" s="949">
        <v>3</v>
      </c>
      <c r="N32" s="949">
        <v>4</v>
      </c>
    </row>
    <row r="33" spans="1:14" ht="33.75">
      <c r="A33" s="952"/>
      <c r="B33" s="954"/>
      <c r="C33" s="482" t="s">
        <v>1406</v>
      </c>
      <c r="D33" s="956"/>
      <c r="E33" s="958"/>
      <c r="F33" s="956"/>
      <c r="G33" s="482" t="s">
        <v>1406</v>
      </c>
      <c r="H33" s="950"/>
      <c r="I33" s="950"/>
      <c r="J33" s="950"/>
      <c r="K33" s="950"/>
      <c r="L33" s="950"/>
      <c r="M33" s="950"/>
      <c r="N33" s="950"/>
    </row>
    <row r="34" spans="1:14" ht="31.5">
      <c r="A34" s="483"/>
      <c r="B34" s="483"/>
      <c r="C34" s="483"/>
      <c r="D34" s="483"/>
      <c r="E34" s="483"/>
      <c r="F34" s="483"/>
      <c r="G34" s="483"/>
      <c r="H34" s="483"/>
      <c r="I34" s="483"/>
      <c r="J34" s="483"/>
      <c r="K34" s="484" t="s">
        <v>1407</v>
      </c>
      <c r="L34" s="485">
        <f>SUM(L7,L9,L11,L14,L17,L20,L23,L26,L29,L32)</f>
        <v>28</v>
      </c>
      <c r="M34" s="485">
        <f>SUM(M7,M9,M11,M14,M17,M20,M23,M26,M29,M32)</f>
        <v>24</v>
      </c>
      <c r="N34" s="485">
        <f>SUM(N7,N9,N11,N14,N17,N20,N23,N26,N29,N32)</f>
        <v>62</v>
      </c>
    </row>
    <row r="35" spans="1:14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</row>
    <row r="36" spans="1:14" ht="46.5" customHeight="1">
      <c r="A36" s="783" t="s">
        <v>1408</v>
      </c>
      <c r="B36" s="783"/>
      <c r="C36" s="783"/>
      <c r="D36" s="783"/>
      <c r="E36" s="783"/>
      <c r="F36" s="783"/>
      <c r="G36" s="783"/>
      <c r="H36" s="783"/>
      <c r="I36" s="783"/>
      <c r="J36" s="783"/>
      <c r="K36" s="783"/>
      <c r="L36" s="783"/>
      <c r="M36" s="783"/>
      <c r="N36" s="783"/>
    </row>
  </sheetData>
  <mergeCells count="140">
    <mergeCell ref="L32:L33"/>
    <mergeCell ref="M32:M33"/>
    <mergeCell ref="N32:N33"/>
    <mergeCell ref="A36:N36"/>
    <mergeCell ref="A31:N31"/>
    <mergeCell ref="A32:A33"/>
    <mergeCell ref="B32:B33"/>
    <mergeCell ref="D32:D33"/>
    <mergeCell ref="E32:E33"/>
    <mergeCell ref="F32:F33"/>
    <mergeCell ref="H32:H33"/>
    <mergeCell ref="I32:I33"/>
    <mergeCell ref="J32:J33"/>
    <mergeCell ref="K32:K33"/>
    <mergeCell ref="I29:I30"/>
    <mergeCell ref="J29:J30"/>
    <mergeCell ref="K29:K30"/>
    <mergeCell ref="L29:L30"/>
    <mergeCell ref="M29:M30"/>
    <mergeCell ref="N29:N30"/>
    <mergeCell ref="L26:L27"/>
    <mergeCell ref="M26:M27"/>
    <mergeCell ref="N26:N27"/>
    <mergeCell ref="A28:N28"/>
    <mergeCell ref="A29:A30"/>
    <mergeCell ref="B29:B30"/>
    <mergeCell ref="D29:D30"/>
    <mergeCell ref="E29:E30"/>
    <mergeCell ref="F29:F30"/>
    <mergeCell ref="H29:H30"/>
    <mergeCell ref="A25:N25"/>
    <mergeCell ref="A26:A27"/>
    <mergeCell ref="B26:B27"/>
    <mergeCell ref="D26:D27"/>
    <mergeCell ref="E26:E27"/>
    <mergeCell ref="F26:F27"/>
    <mergeCell ref="H26:H27"/>
    <mergeCell ref="I26:I27"/>
    <mergeCell ref="J26:J27"/>
    <mergeCell ref="K26:K27"/>
    <mergeCell ref="I23:I24"/>
    <mergeCell ref="J23:J24"/>
    <mergeCell ref="K23:K24"/>
    <mergeCell ref="L23:L24"/>
    <mergeCell ref="M23:M24"/>
    <mergeCell ref="N23:N24"/>
    <mergeCell ref="L20:L21"/>
    <mergeCell ref="M20:M21"/>
    <mergeCell ref="N20:N21"/>
    <mergeCell ref="A22:N22"/>
    <mergeCell ref="A23:A24"/>
    <mergeCell ref="B23:B24"/>
    <mergeCell ref="D23:D24"/>
    <mergeCell ref="E23:E24"/>
    <mergeCell ref="F23:F24"/>
    <mergeCell ref="H23:H24"/>
    <mergeCell ref="A19:N19"/>
    <mergeCell ref="A20:A21"/>
    <mergeCell ref="B20:B21"/>
    <mergeCell ref="D20:D21"/>
    <mergeCell ref="E20:E21"/>
    <mergeCell ref="F20:F21"/>
    <mergeCell ref="H20:H21"/>
    <mergeCell ref="I20:I21"/>
    <mergeCell ref="J20:J21"/>
    <mergeCell ref="K20:K21"/>
    <mergeCell ref="I17:I18"/>
    <mergeCell ref="J17:J18"/>
    <mergeCell ref="K17:K18"/>
    <mergeCell ref="L17:L18"/>
    <mergeCell ref="M17:M18"/>
    <mergeCell ref="N17:N18"/>
    <mergeCell ref="L14:L15"/>
    <mergeCell ref="M14:M15"/>
    <mergeCell ref="N14:N15"/>
    <mergeCell ref="A16:N16"/>
    <mergeCell ref="A17:A18"/>
    <mergeCell ref="B17:B18"/>
    <mergeCell ref="D17:D18"/>
    <mergeCell ref="E17:E18"/>
    <mergeCell ref="F17:F18"/>
    <mergeCell ref="H17:H18"/>
    <mergeCell ref="A13:N13"/>
    <mergeCell ref="A14:A15"/>
    <mergeCell ref="B14:B15"/>
    <mergeCell ref="D14:D15"/>
    <mergeCell ref="E14:E15"/>
    <mergeCell ref="F14:F15"/>
    <mergeCell ref="H14:H15"/>
    <mergeCell ref="I14:I15"/>
    <mergeCell ref="J14:J15"/>
    <mergeCell ref="K14:K15"/>
    <mergeCell ref="M7:M8"/>
    <mergeCell ref="N7:N8"/>
    <mergeCell ref="I11:I12"/>
    <mergeCell ref="J11:J12"/>
    <mergeCell ref="K11:K12"/>
    <mergeCell ref="L11:L12"/>
    <mergeCell ref="M11:M12"/>
    <mergeCell ref="N11:N12"/>
    <mergeCell ref="A11:A12"/>
    <mergeCell ref="B11:B12"/>
    <mergeCell ref="D11:D12"/>
    <mergeCell ref="E11:E12"/>
    <mergeCell ref="F11:F12"/>
    <mergeCell ref="H11:H12"/>
    <mergeCell ref="A9:A10"/>
    <mergeCell ref="B9:B10"/>
    <mergeCell ref="D9:D10"/>
    <mergeCell ref="E9:E10"/>
    <mergeCell ref="F9:F10"/>
    <mergeCell ref="H9:H10"/>
    <mergeCell ref="I9:I10"/>
    <mergeCell ref="J9:J10"/>
    <mergeCell ref="K9:K10"/>
    <mergeCell ref="L9:L10"/>
    <mergeCell ref="M9:M10"/>
    <mergeCell ref="N9:N10"/>
    <mergeCell ref="K7:K8"/>
    <mergeCell ref="L7:L8"/>
    <mergeCell ref="A1:N1"/>
    <mergeCell ref="B2:D2"/>
    <mergeCell ref="E2:H2"/>
    <mergeCell ref="I2:J2"/>
    <mergeCell ref="B3:D3"/>
    <mergeCell ref="E3:H3"/>
    <mergeCell ref="I3:J3"/>
    <mergeCell ref="K3:K5"/>
    <mergeCell ref="L3:L5"/>
    <mergeCell ref="M3:M5"/>
    <mergeCell ref="N3:N5"/>
    <mergeCell ref="A6:N6"/>
    <mergeCell ref="A7:A8"/>
    <mergeCell ref="B7:B8"/>
    <mergeCell ref="D7:D8"/>
    <mergeCell ref="E7:E8"/>
    <mergeCell ref="F7:F8"/>
    <mergeCell ref="H7:H8"/>
    <mergeCell ref="I7:I8"/>
    <mergeCell ref="J7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73F8-B45C-4FB9-902A-610DC8BA0552}">
  <dimension ref="A1:L74"/>
  <sheetViews>
    <sheetView topLeftCell="A70" workbookViewId="0">
      <selection activeCell="C79" sqref="C79"/>
    </sheetView>
  </sheetViews>
  <sheetFormatPr defaultRowHeight="15"/>
  <sheetData>
    <row r="1" spans="1:12" ht="15.75">
      <c r="A1" s="960" t="s">
        <v>1409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2"/>
    </row>
    <row r="2" spans="1:12">
      <c r="A2" s="487">
        <v>1</v>
      </c>
      <c r="B2" s="298">
        <v>2</v>
      </c>
      <c r="C2" s="298">
        <v>3</v>
      </c>
      <c r="D2" s="298">
        <v>4</v>
      </c>
      <c r="E2" s="298">
        <v>5</v>
      </c>
      <c r="F2" s="298">
        <v>6</v>
      </c>
      <c r="G2" s="298">
        <v>7</v>
      </c>
      <c r="H2" s="823">
        <v>8</v>
      </c>
      <c r="I2" s="901"/>
      <c r="J2" s="901"/>
      <c r="K2" s="901"/>
      <c r="L2" s="963"/>
    </row>
    <row r="3" spans="1:12">
      <c r="A3" s="964" t="s">
        <v>763</v>
      </c>
      <c r="B3" s="964" t="s">
        <v>1410</v>
      </c>
      <c r="C3" s="964" t="s">
        <v>1411</v>
      </c>
      <c r="D3" s="964" t="s">
        <v>1412</v>
      </c>
      <c r="E3" s="903" t="s">
        <v>1413</v>
      </c>
      <c r="F3" s="903" t="s">
        <v>1414</v>
      </c>
      <c r="G3" s="903" t="s">
        <v>1415</v>
      </c>
      <c r="H3" s="823" t="s">
        <v>1416</v>
      </c>
      <c r="I3" s="901"/>
      <c r="J3" s="901"/>
      <c r="K3" s="901"/>
      <c r="L3" s="963"/>
    </row>
    <row r="4" spans="1:12">
      <c r="A4" s="965"/>
      <c r="B4" s="965"/>
      <c r="C4" s="965"/>
      <c r="D4" s="965"/>
      <c r="E4" s="904"/>
      <c r="F4" s="904"/>
      <c r="G4" s="904"/>
      <c r="H4" s="298" t="s">
        <v>1417</v>
      </c>
      <c r="I4" s="298" t="s">
        <v>1418</v>
      </c>
      <c r="J4" s="298" t="s">
        <v>1419</v>
      </c>
      <c r="K4" s="298" t="s">
        <v>1420</v>
      </c>
      <c r="L4" s="488" t="s">
        <v>1421</v>
      </c>
    </row>
    <row r="5" spans="1:12" ht="88.5">
      <c r="A5" s="966"/>
      <c r="B5" s="966"/>
      <c r="C5" s="966"/>
      <c r="D5" s="966"/>
      <c r="E5" s="967"/>
      <c r="F5" s="967"/>
      <c r="G5" s="967"/>
      <c r="H5" s="489" t="s">
        <v>1422</v>
      </c>
      <c r="I5" s="489" t="s">
        <v>1423</v>
      </c>
      <c r="J5" s="489" t="s">
        <v>1424</v>
      </c>
      <c r="K5" s="489" t="s">
        <v>1425</v>
      </c>
      <c r="L5" s="490" t="s">
        <v>1426</v>
      </c>
    </row>
    <row r="6" spans="1:12" ht="56.25">
      <c r="A6" s="491" t="s">
        <v>52</v>
      </c>
      <c r="B6" s="491" t="s">
        <v>1427</v>
      </c>
      <c r="C6" s="491" t="s">
        <v>1428</v>
      </c>
      <c r="D6" s="491" t="s">
        <v>1429</v>
      </c>
      <c r="E6" s="491" t="s">
        <v>1430</v>
      </c>
      <c r="F6" s="491" t="s">
        <v>1431</v>
      </c>
      <c r="G6" s="491" t="s">
        <v>288</v>
      </c>
      <c r="H6" s="491" t="s">
        <v>1432</v>
      </c>
      <c r="I6" s="491" t="s">
        <v>1433</v>
      </c>
      <c r="J6" s="491" t="s">
        <v>1434</v>
      </c>
      <c r="K6" s="492" t="s">
        <v>1435</v>
      </c>
      <c r="L6" s="491" t="s">
        <v>1037</v>
      </c>
    </row>
    <row r="7" spans="1:12" ht="56.25">
      <c r="A7" s="491" t="s">
        <v>997</v>
      </c>
      <c r="B7" s="491" t="s">
        <v>1436</v>
      </c>
      <c r="C7" s="491" t="s">
        <v>1437</v>
      </c>
      <c r="D7" s="491" t="s">
        <v>1438</v>
      </c>
      <c r="E7" s="491" t="s">
        <v>1439</v>
      </c>
      <c r="F7" s="491" t="s">
        <v>1440</v>
      </c>
      <c r="G7" s="491" t="s">
        <v>410</v>
      </c>
      <c r="H7" s="491" t="s">
        <v>1441</v>
      </c>
      <c r="I7" s="491" t="s">
        <v>1442</v>
      </c>
      <c r="J7" s="491" t="s">
        <v>1434</v>
      </c>
      <c r="K7" s="492" t="s">
        <v>1435</v>
      </c>
      <c r="L7" s="491" t="s">
        <v>1037</v>
      </c>
    </row>
    <row r="8" spans="1:12" ht="56.25">
      <c r="A8" s="491" t="s">
        <v>441</v>
      </c>
      <c r="B8" s="491" t="s">
        <v>1443</v>
      </c>
      <c r="C8" s="491" t="s">
        <v>515</v>
      </c>
      <c r="D8" s="491" t="s">
        <v>1444</v>
      </c>
      <c r="E8" s="491" t="s">
        <v>1445</v>
      </c>
      <c r="F8" s="491" t="s">
        <v>1446</v>
      </c>
      <c r="G8" s="491" t="s">
        <v>420</v>
      </c>
      <c r="H8" s="491" t="s">
        <v>1441</v>
      </c>
      <c r="I8" s="491" t="s">
        <v>1442</v>
      </c>
      <c r="J8" s="491" t="s">
        <v>1434</v>
      </c>
      <c r="K8" s="492" t="s">
        <v>1435</v>
      </c>
      <c r="L8" s="491" t="s">
        <v>1037</v>
      </c>
    </row>
    <row r="9" spans="1:12" ht="112.5">
      <c r="A9" s="493" t="s">
        <v>442</v>
      </c>
      <c r="B9" s="493" t="s">
        <v>1447</v>
      </c>
      <c r="C9" s="493" t="s">
        <v>1448</v>
      </c>
      <c r="D9" s="493" t="s">
        <v>1449</v>
      </c>
      <c r="E9" s="493" t="s">
        <v>1450</v>
      </c>
      <c r="F9" s="493" t="s">
        <v>1451</v>
      </c>
      <c r="G9" s="493" t="s">
        <v>133</v>
      </c>
      <c r="H9" s="493" t="s">
        <v>1441</v>
      </c>
      <c r="I9" s="493" t="s">
        <v>1452</v>
      </c>
      <c r="J9" s="493" t="s">
        <v>1434</v>
      </c>
      <c r="K9" s="494" t="s">
        <v>1435</v>
      </c>
      <c r="L9" s="493" t="s">
        <v>1453</v>
      </c>
    </row>
    <row r="10" spans="1:12" ht="112.5">
      <c r="A10" s="493" t="s">
        <v>443</v>
      </c>
      <c r="B10" s="493" t="s">
        <v>1447</v>
      </c>
      <c r="C10" s="493" t="s">
        <v>1448</v>
      </c>
      <c r="D10" s="493" t="s">
        <v>1449</v>
      </c>
      <c r="E10" s="493" t="s">
        <v>1450</v>
      </c>
      <c r="F10" s="493" t="s">
        <v>1454</v>
      </c>
      <c r="G10" s="493" t="s">
        <v>138</v>
      </c>
      <c r="H10" s="493" t="s">
        <v>1441</v>
      </c>
      <c r="I10" s="493" t="s">
        <v>480</v>
      </c>
      <c r="J10" s="493" t="s">
        <v>1434</v>
      </c>
      <c r="K10" s="494" t="s">
        <v>1435</v>
      </c>
      <c r="L10" s="493" t="s">
        <v>1453</v>
      </c>
    </row>
    <row r="11" spans="1:12" ht="45">
      <c r="A11" s="491" t="s">
        <v>444</v>
      </c>
      <c r="B11" s="491" t="s">
        <v>1455</v>
      </c>
      <c r="C11" s="491" t="s">
        <v>1382</v>
      </c>
      <c r="D11" s="491" t="s">
        <v>1456</v>
      </c>
      <c r="E11" s="491" t="s">
        <v>1457</v>
      </c>
      <c r="F11" s="491" t="s">
        <v>1456</v>
      </c>
      <c r="G11" s="491" t="s">
        <v>379</v>
      </c>
      <c r="H11" s="491" t="s">
        <v>1441</v>
      </c>
      <c r="I11" s="491" t="s">
        <v>1442</v>
      </c>
      <c r="J11" s="491" t="s">
        <v>1434</v>
      </c>
      <c r="K11" s="492" t="s">
        <v>1435</v>
      </c>
      <c r="L11" s="491" t="s">
        <v>1037</v>
      </c>
    </row>
    <row r="12" spans="1:12" ht="56.25">
      <c r="A12" s="493" t="s">
        <v>32</v>
      </c>
      <c r="B12" s="493" t="s">
        <v>1458</v>
      </c>
      <c r="C12" s="493" t="s">
        <v>1459</v>
      </c>
      <c r="D12" s="493" t="s">
        <v>1460</v>
      </c>
      <c r="E12" s="493" t="s">
        <v>1461</v>
      </c>
      <c r="F12" s="493" t="s">
        <v>1460</v>
      </c>
      <c r="G12" s="493" t="s">
        <v>201</v>
      </c>
      <c r="H12" s="493" t="s">
        <v>1441</v>
      </c>
      <c r="I12" s="493" t="s">
        <v>1462</v>
      </c>
      <c r="J12" s="493" t="s">
        <v>1434</v>
      </c>
      <c r="K12" s="494" t="s">
        <v>1435</v>
      </c>
      <c r="L12" s="493" t="s">
        <v>1037</v>
      </c>
    </row>
    <row r="13" spans="1:12" ht="67.5">
      <c r="A13" s="493" t="s">
        <v>445</v>
      </c>
      <c r="B13" s="493" t="s">
        <v>1458</v>
      </c>
      <c r="C13" s="493" t="s">
        <v>1459</v>
      </c>
      <c r="D13" s="493" t="s">
        <v>1460</v>
      </c>
      <c r="E13" s="493" t="s">
        <v>1461</v>
      </c>
      <c r="F13" s="493" t="s">
        <v>1460</v>
      </c>
      <c r="G13" s="493" t="s">
        <v>201</v>
      </c>
      <c r="H13" s="493" t="s">
        <v>1463</v>
      </c>
      <c r="I13" s="493" t="s">
        <v>504</v>
      </c>
      <c r="J13" s="493" t="s">
        <v>1464</v>
      </c>
      <c r="K13" s="494">
        <v>15</v>
      </c>
      <c r="L13" s="493" t="s">
        <v>1465</v>
      </c>
    </row>
    <row r="14" spans="1:12" ht="78.75">
      <c r="A14" s="491" t="s">
        <v>446</v>
      </c>
      <c r="B14" s="491" t="s">
        <v>1466</v>
      </c>
      <c r="C14" s="491" t="s">
        <v>1467</v>
      </c>
      <c r="D14" s="491" t="s">
        <v>1468</v>
      </c>
      <c r="E14" s="491" t="s">
        <v>1469</v>
      </c>
      <c r="F14" s="491" t="s">
        <v>1468</v>
      </c>
      <c r="G14" s="491" t="s">
        <v>346</v>
      </c>
      <c r="H14" s="491" t="s">
        <v>1441</v>
      </c>
      <c r="I14" s="491" t="s">
        <v>1442</v>
      </c>
      <c r="J14" s="491" t="s">
        <v>1434</v>
      </c>
      <c r="K14" s="492" t="s">
        <v>1435</v>
      </c>
      <c r="L14" s="491" t="s">
        <v>1037</v>
      </c>
    </row>
    <row r="15" spans="1:12" ht="56.25">
      <c r="A15" s="493" t="s">
        <v>447</v>
      </c>
      <c r="B15" s="493" t="s">
        <v>1470</v>
      </c>
      <c r="C15" s="493" t="s">
        <v>1471</v>
      </c>
      <c r="D15" s="493" t="s">
        <v>1472</v>
      </c>
      <c r="E15" s="493" t="s">
        <v>1473</v>
      </c>
      <c r="F15" s="493" t="s">
        <v>1474</v>
      </c>
      <c r="G15" s="493" t="s">
        <v>173</v>
      </c>
      <c r="H15" s="493" t="s">
        <v>1441</v>
      </c>
      <c r="I15" s="493" t="s">
        <v>1475</v>
      </c>
      <c r="J15" s="493" t="s">
        <v>1434</v>
      </c>
      <c r="K15" s="494" t="s">
        <v>1435</v>
      </c>
      <c r="L15" s="493" t="s">
        <v>1476</v>
      </c>
    </row>
    <row r="16" spans="1:12" ht="56.25">
      <c r="A16" s="493" t="s">
        <v>448</v>
      </c>
      <c r="B16" s="493" t="s">
        <v>1477</v>
      </c>
      <c r="C16" s="493" t="s">
        <v>1478</v>
      </c>
      <c r="D16" s="493" t="s">
        <v>1479</v>
      </c>
      <c r="E16" s="493" t="s">
        <v>1480</v>
      </c>
      <c r="F16" s="493" t="s">
        <v>1481</v>
      </c>
      <c r="G16" s="493" t="s">
        <v>178</v>
      </c>
      <c r="H16" s="493" t="s">
        <v>1482</v>
      </c>
      <c r="I16" s="493" t="s">
        <v>485</v>
      </c>
      <c r="J16" s="493" t="s">
        <v>1483</v>
      </c>
      <c r="K16" s="495">
        <v>12</v>
      </c>
      <c r="L16" s="493" t="s">
        <v>1484</v>
      </c>
    </row>
    <row r="17" spans="1:12" ht="56.25">
      <c r="A17" s="493" t="s">
        <v>46</v>
      </c>
      <c r="B17" s="493" t="s">
        <v>1485</v>
      </c>
      <c r="C17" s="493" t="s">
        <v>1486</v>
      </c>
      <c r="D17" s="493" t="s">
        <v>1487</v>
      </c>
      <c r="E17" s="493" t="s">
        <v>1488</v>
      </c>
      <c r="F17" s="493" t="s">
        <v>1487</v>
      </c>
      <c r="G17" s="493" t="s">
        <v>143</v>
      </c>
      <c r="H17" s="493" t="s">
        <v>1441</v>
      </c>
      <c r="I17" s="493" t="s">
        <v>490</v>
      </c>
      <c r="J17" s="493" t="s">
        <v>1434</v>
      </c>
      <c r="K17" s="494" t="s">
        <v>1435</v>
      </c>
      <c r="L17" s="493" t="s">
        <v>1037</v>
      </c>
    </row>
    <row r="18" spans="1:12" ht="56.25">
      <c r="A18" s="493" t="s">
        <v>449</v>
      </c>
      <c r="B18" s="493" t="s">
        <v>1485</v>
      </c>
      <c r="C18" s="493" t="s">
        <v>1486</v>
      </c>
      <c r="D18" s="493" t="s">
        <v>1487</v>
      </c>
      <c r="E18" s="493" t="s">
        <v>1488</v>
      </c>
      <c r="F18" s="493" t="s">
        <v>1489</v>
      </c>
      <c r="G18" s="493" t="s">
        <v>148</v>
      </c>
      <c r="H18" s="493" t="s">
        <v>1441</v>
      </c>
      <c r="I18" s="493" t="s">
        <v>1475</v>
      </c>
      <c r="J18" s="493" t="s">
        <v>1434</v>
      </c>
      <c r="K18" s="494" t="s">
        <v>1435</v>
      </c>
      <c r="L18" s="493" t="s">
        <v>1490</v>
      </c>
    </row>
    <row r="19" spans="1:12" ht="56.25">
      <c r="A19" s="491" t="s">
        <v>1033</v>
      </c>
      <c r="B19" s="491" t="s">
        <v>1491</v>
      </c>
      <c r="C19" s="491" t="s">
        <v>1492</v>
      </c>
      <c r="D19" s="491" t="s">
        <v>1493</v>
      </c>
      <c r="E19" s="491" t="s">
        <v>1494</v>
      </c>
      <c r="F19" s="491" t="s">
        <v>1493</v>
      </c>
      <c r="G19" s="491" t="s">
        <v>430</v>
      </c>
      <c r="H19" s="491" t="s">
        <v>1441</v>
      </c>
      <c r="I19" s="491" t="s">
        <v>606</v>
      </c>
      <c r="J19" s="491" t="s">
        <v>1434</v>
      </c>
      <c r="K19" s="492" t="s">
        <v>1435</v>
      </c>
      <c r="L19" s="491" t="s">
        <v>1037</v>
      </c>
    </row>
    <row r="20" spans="1:12" ht="56.25">
      <c r="A20" s="491" t="s">
        <v>1037</v>
      </c>
      <c r="B20" s="496" t="s">
        <v>1495</v>
      </c>
      <c r="C20" s="496" t="s">
        <v>734</v>
      </c>
      <c r="D20" s="496" t="s">
        <v>1496</v>
      </c>
      <c r="E20" s="496" t="s">
        <v>1497</v>
      </c>
      <c r="F20" s="496" t="s">
        <v>1498</v>
      </c>
      <c r="G20" s="496" t="s">
        <v>397</v>
      </c>
      <c r="H20" s="496" t="s">
        <v>1499</v>
      </c>
      <c r="I20" s="496" t="s">
        <v>1500</v>
      </c>
      <c r="J20" s="496" t="s">
        <v>1434</v>
      </c>
      <c r="K20" s="497" t="s">
        <v>1435</v>
      </c>
      <c r="L20" s="496" t="s">
        <v>1037</v>
      </c>
    </row>
    <row r="21" spans="1:12" ht="56.25">
      <c r="A21" s="491" t="s">
        <v>1040</v>
      </c>
      <c r="B21" s="491" t="s">
        <v>1495</v>
      </c>
      <c r="C21" s="491" t="s">
        <v>734</v>
      </c>
      <c r="D21" s="491" t="s">
        <v>1501</v>
      </c>
      <c r="E21" s="491" t="s">
        <v>1497</v>
      </c>
      <c r="F21" s="491" t="s">
        <v>1502</v>
      </c>
      <c r="G21" s="491" t="s">
        <v>397</v>
      </c>
      <c r="H21" s="491" t="s">
        <v>1441</v>
      </c>
      <c r="I21" s="491" t="s">
        <v>1500</v>
      </c>
      <c r="J21" s="491" t="s">
        <v>1434</v>
      </c>
      <c r="K21" s="492" t="s">
        <v>1435</v>
      </c>
      <c r="L21" s="491" t="s">
        <v>1037</v>
      </c>
    </row>
    <row r="22" spans="1:12" ht="56.25">
      <c r="A22" s="491" t="s">
        <v>1044</v>
      </c>
      <c r="B22" s="491" t="s">
        <v>1495</v>
      </c>
      <c r="C22" s="491" t="s">
        <v>734</v>
      </c>
      <c r="D22" s="491" t="s">
        <v>1501</v>
      </c>
      <c r="E22" s="491" t="s">
        <v>1497</v>
      </c>
      <c r="F22" s="491" t="s">
        <v>1503</v>
      </c>
      <c r="G22" s="491" t="s">
        <v>397</v>
      </c>
      <c r="H22" s="491" t="s">
        <v>1504</v>
      </c>
      <c r="I22" s="491" t="s">
        <v>1505</v>
      </c>
      <c r="J22" s="491" t="s">
        <v>1506</v>
      </c>
      <c r="K22" s="492" t="s">
        <v>1507</v>
      </c>
      <c r="L22" s="491" t="s">
        <v>920</v>
      </c>
    </row>
    <row r="23" spans="1:12" ht="56.25">
      <c r="A23" s="491" t="s">
        <v>1049</v>
      </c>
      <c r="B23" s="491" t="s">
        <v>1495</v>
      </c>
      <c r="C23" s="491" t="s">
        <v>734</v>
      </c>
      <c r="D23" s="491" t="s">
        <v>1501</v>
      </c>
      <c r="E23" s="491" t="s">
        <v>1497</v>
      </c>
      <c r="F23" s="491" t="s">
        <v>1503</v>
      </c>
      <c r="G23" s="491" t="s">
        <v>397</v>
      </c>
      <c r="H23" s="491" t="s">
        <v>1482</v>
      </c>
      <c r="I23" s="491" t="s">
        <v>713</v>
      </c>
      <c r="J23" s="498" t="s">
        <v>1483</v>
      </c>
      <c r="K23" s="499">
        <v>28</v>
      </c>
      <c r="L23" s="491" t="s">
        <v>890</v>
      </c>
    </row>
    <row r="24" spans="1:12" ht="45">
      <c r="A24" s="491" t="s">
        <v>877</v>
      </c>
      <c r="B24" s="491" t="s">
        <v>1508</v>
      </c>
      <c r="C24" s="491" t="s">
        <v>644</v>
      </c>
      <c r="D24" s="491" t="s">
        <v>1509</v>
      </c>
      <c r="E24" s="491" t="s">
        <v>1510</v>
      </c>
      <c r="F24" s="491" t="s">
        <v>1511</v>
      </c>
      <c r="G24" s="491" t="s">
        <v>270</v>
      </c>
      <c r="H24" s="491" t="s">
        <v>1441</v>
      </c>
      <c r="I24" s="491" t="s">
        <v>1462</v>
      </c>
      <c r="J24" s="491" t="s">
        <v>1434</v>
      </c>
      <c r="K24" s="492" t="s">
        <v>1435</v>
      </c>
      <c r="L24" s="491" t="s">
        <v>1512</v>
      </c>
    </row>
    <row r="25" spans="1:12" ht="45">
      <c r="A25" s="491" t="s">
        <v>881</v>
      </c>
      <c r="B25" s="491" t="s">
        <v>1513</v>
      </c>
      <c r="C25" s="491" t="s">
        <v>644</v>
      </c>
      <c r="D25" s="491" t="s">
        <v>1514</v>
      </c>
      <c r="E25" s="491" t="s">
        <v>1515</v>
      </c>
      <c r="F25" s="491" t="s">
        <v>1514</v>
      </c>
      <c r="G25" s="491" t="s">
        <v>387</v>
      </c>
      <c r="H25" s="491" t="s">
        <v>1441</v>
      </c>
      <c r="I25" s="491" t="s">
        <v>1516</v>
      </c>
      <c r="J25" s="491" t="s">
        <v>1434</v>
      </c>
      <c r="K25" s="492" t="s">
        <v>1435</v>
      </c>
      <c r="L25" s="491" t="s">
        <v>1037</v>
      </c>
    </row>
    <row r="26" spans="1:12" ht="78.75">
      <c r="A26" s="493" t="s">
        <v>886</v>
      </c>
      <c r="B26" s="493" t="s">
        <v>1517</v>
      </c>
      <c r="C26" s="493" t="s">
        <v>1518</v>
      </c>
      <c r="D26" s="493" t="s">
        <v>1519</v>
      </c>
      <c r="E26" s="493" t="s">
        <v>1520</v>
      </c>
      <c r="F26" s="493" t="s">
        <v>1521</v>
      </c>
      <c r="G26" s="493" t="s">
        <v>28</v>
      </c>
      <c r="H26" s="493" t="s">
        <v>1441</v>
      </c>
      <c r="I26" s="493" t="s">
        <v>1522</v>
      </c>
      <c r="J26" s="493" t="s">
        <v>1434</v>
      </c>
      <c r="K26" s="494" t="s">
        <v>1435</v>
      </c>
      <c r="L26" s="493" t="s">
        <v>1523</v>
      </c>
    </row>
    <row r="27" spans="1:12" ht="78.75">
      <c r="A27" s="493" t="s">
        <v>890</v>
      </c>
      <c r="B27" s="493" t="s">
        <v>1517</v>
      </c>
      <c r="C27" s="493" t="s">
        <v>1518</v>
      </c>
      <c r="D27" s="493" t="s">
        <v>1519</v>
      </c>
      <c r="E27" s="493" t="s">
        <v>1520</v>
      </c>
      <c r="F27" s="493" t="s">
        <v>1524</v>
      </c>
      <c r="G27" s="493" t="s">
        <v>28</v>
      </c>
      <c r="H27" s="493" t="s">
        <v>1525</v>
      </c>
      <c r="I27" s="493" t="s">
        <v>1452</v>
      </c>
      <c r="J27" s="493" t="s">
        <v>1464</v>
      </c>
      <c r="K27" s="500">
        <v>30</v>
      </c>
      <c r="L27" s="493" t="s">
        <v>1526</v>
      </c>
    </row>
    <row r="28" spans="1:12" ht="56.25">
      <c r="A28" s="493" t="s">
        <v>894</v>
      </c>
      <c r="B28" s="493" t="s">
        <v>1527</v>
      </c>
      <c r="C28" s="493" t="s">
        <v>1528</v>
      </c>
      <c r="D28" s="493" t="s">
        <v>1529</v>
      </c>
      <c r="E28" s="493" t="s">
        <v>1530</v>
      </c>
      <c r="F28" s="493" t="s">
        <v>1531</v>
      </c>
      <c r="G28" s="493" t="s">
        <v>1532</v>
      </c>
      <c r="H28" s="493" t="s">
        <v>1533</v>
      </c>
      <c r="I28" s="493" t="s">
        <v>500</v>
      </c>
      <c r="J28" s="493" t="s">
        <v>1434</v>
      </c>
      <c r="K28" s="494" t="s">
        <v>1534</v>
      </c>
      <c r="L28" s="493"/>
    </row>
    <row r="29" spans="1:12" ht="56.25">
      <c r="A29" s="493" t="s">
        <v>31</v>
      </c>
      <c r="B29" s="493" t="s">
        <v>1527</v>
      </c>
      <c r="C29" s="493" t="s">
        <v>1535</v>
      </c>
      <c r="D29" s="493" t="s">
        <v>1529</v>
      </c>
      <c r="E29" s="493" t="s">
        <v>1530</v>
      </c>
      <c r="F29" s="493" t="s">
        <v>1531</v>
      </c>
      <c r="G29" s="493" t="s">
        <v>1532</v>
      </c>
      <c r="H29" s="493" t="s">
        <v>1536</v>
      </c>
      <c r="I29" s="493" t="s">
        <v>573</v>
      </c>
      <c r="J29" s="493" t="s">
        <v>1506</v>
      </c>
      <c r="K29" s="494">
        <v>50</v>
      </c>
      <c r="L29" s="493" t="s">
        <v>920</v>
      </c>
    </row>
    <row r="30" spans="1:12" ht="45">
      <c r="A30" s="491" t="s">
        <v>900</v>
      </c>
      <c r="B30" s="491" t="s">
        <v>1537</v>
      </c>
      <c r="C30" s="491" t="s">
        <v>1538</v>
      </c>
      <c r="D30" s="491" t="s">
        <v>1539</v>
      </c>
      <c r="E30" s="491" t="s">
        <v>1540</v>
      </c>
      <c r="F30" s="491" t="s">
        <v>1541</v>
      </c>
      <c r="G30" s="491" t="s">
        <v>232</v>
      </c>
      <c r="H30" s="491" t="s">
        <v>1441</v>
      </c>
      <c r="I30" s="491" t="s">
        <v>485</v>
      </c>
      <c r="J30" s="491" t="s">
        <v>1434</v>
      </c>
      <c r="K30" s="492" t="s">
        <v>1435</v>
      </c>
      <c r="L30" s="491" t="s">
        <v>1542</v>
      </c>
    </row>
    <row r="31" spans="1:12" ht="67.5">
      <c r="A31" s="493" t="s">
        <v>904</v>
      </c>
      <c r="B31" s="491" t="s">
        <v>1537</v>
      </c>
      <c r="C31" s="491" t="s">
        <v>1538</v>
      </c>
      <c r="D31" s="491" t="s">
        <v>1539</v>
      </c>
      <c r="E31" s="491" t="s">
        <v>1540</v>
      </c>
      <c r="F31" s="491" t="s">
        <v>1541</v>
      </c>
      <c r="G31" s="491" t="s">
        <v>232</v>
      </c>
      <c r="H31" s="491" t="s">
        <v>1543</v>
      </c>
      <c r="I31" s="491" t="s">
        <v>1544</v>
      </c>
      <c r="J31" s="491" t="s">
        <v>1464</v>
      </c>
      <c r="K31" s="499">
        <v>32</v>
      </c>
      <c r="L31" s="491" t="s">
        <v>1465</v>
      </c>
    </row>
    <row r="32" spans="1:12" ht="78.75">
      <c r="A32" s="491" t="s">
        <v>1075</v>
      </c>
      <c r="B32" s="493" t="s">
        <v>1545</v>
      </c>
      <c r="C32" s="493" t="s">
        <v>1546</v>
      </c>
      <c r="D32" s="493" t="s">
        <v>1547</v>
      </c>
      <c r="E32" s="493" t="s">
        <v>1548</v>
      </c>
      <c r="F32" s="493" t="s">
        <v>1549</v>
      </c>
      <c r="G32" s="493" t="s">
        <v>1550</v>
      </c>
      <c r="H32" s="493" t="s">
        <v>1551</v>
      </c>
      <c r="I32" s="493" t="s">
        <v>1552</v>
      </c>
      <c r="J32" s="493" t="s">
        <v>1464</v>
      </c>
      <c r="K32" s="500">
        <v>54</v>
      </c>
      <c r="L32" s="493" t="s">
        <v>1553</v>
      </c>
    </row>
    <row r="33" spans="1:12" ht="78.75">
      <c r="A33" s="493" t="s">
        <v>1080</v>
      </c>
      <c r="B33" s="493" t="s">
        <v>1545</v>
      </c>
      <c r="C33" s="493" t="s">
        <v>1546</v>
      </c>
      <c r="D33" s="493" t="s">
        <v>1547</v>
      </c>
      <c r="E33" s="493" t="s">
        <v>1548</v>
      </c>
      <c r="F33" s="493" t="s">
        <v>1554</v>
      </c>
      <c r="G33" s="493" t="s">
        <v>1550</v>
      </c>
      <c r="H33" s="493" t="s">
        <v>1555</v>
      </c>
      <c r="I33" s="493" t="s">
        <v>483</v>
      </c>
      <c r="J33" s="493" t="s">
        <v>1483</v>
      </c>
      <c r="K33" s="500">
        <v>36</v>
      </c>
      <c r="L33" s="493" t="s">
        <v>1556</v>
      </c>
    </row>
    <row r="34" spans="1:12" ht="56.25">
      <c r="A34" s="491" t="s">
        <v>916</v>
      </c>
      <c r="B34" s="493" t="s">
        <v>1517</v>
      </c>
      <c r="C34" s="493" t="s">
        <v>1557</v>
      </c>
      <c r="D34" s="493" t="s">
        <v>1558</v>
      </c>
      <c r="E34" s="493" t="s">
        <v>1559</v>
      </c>
      <c r="F34" s="493" t="s">
        <v>1560</v>
      </c>
      <c r="G34" s="493" t="s">
        <v>28</v>
      </c>
      <c r="H34" s="493" t="s">
        <v>1441</v>
      </c>
      <c r="I34" s="493" t="s">
        <v>1561</v>
      </c>
      <c r="J34" s="493" t="s">
        <v>1434</v>
      </c>
      <c r="K34" s="494" t="s">
        <v>1435</v>
      </c>
      <c r="L34" s="493" t="s">
        <v>1562</v>
      </c>
    </row>
    <row r="35" spans="1:12" ht="90">
      <c r="A35" s="493" t="s">
        <v>920</v>
      </c>
      <c r="B35" s="491" t="s">
        <v>1563</v>
      </c>
      <c r="C35" s="491" t="s">
        <v>1564</v>
      </c>
      <c r="D35" s="491" t="s">
        <v>1565</v>
      </c>
      <c r="E35" s="491" t="s">
        <v>1566</v>
      </c>
      <c r="F35" s="491" t="s">
        <v>1567</v>
      </c>
      <c r="G35" s="491" t="s">
        <v>277</v>
      </c>
      <c r="H35" s="491" t="s">
        <v>1568</v>
      </c>
      <c r="I35" s="491" t="s">
        <v>1569</v>
      </c>
      <c r="J35" s="491" t="s">
        <v>1483</v>
      </c>
      <c r="K35" s="499">
        <v>24</v>
      </c>
      <c r="L35" s="491" t="s">
        <v>890</v>
      </c>
    </row>
    <row r="36" spans="1:12" ht="90">
      <c r="A36" s="491" t="s">
        <v>924</v>
      </c>
      <c r="B36" s="491" t="s">
        <v>1563</v>
      </c>
      <c r="C36" s="491" t="s">
        <v>1564</v>
      </c>
      <c r="D36" s="491" t="s">
        <v>1565</v>
      </c>
      <c r="E36" s="491" t="s">
        <v>1566</v>
      </c>
      <c r="F36" s="491" t="s">
        <v>1570</v>
      </c>
      <c r="G36" s="491" t="s">
        <v>277</v>
      </c>
      <c r="H36" s="491" t="s">
        <v>1571</v>
      </c>
      <c r="I36" s="491" t="s">
        <v>1572</v>
      </c>
      <c r="J36" s="491" t="s">
        <v>1573</v>
      </c>
      <c r="K36" s="499">
        <v>51</v>
      </c>
      <c r="L36" s="491" t="s">
        <v>1574</v>
      </c>
    </row>
    <row r="37" spans="1:12" ht="90">
      <c r="A37" s="493" t="s">
        <v>928</v>
      </c>
      <c r="B37" s="491" t="s">
        <v>1563</v>
      </c>
      <c r="C37" s="491" t="s">
        <v>1564</v>
      </c>
      <c r="D37" s="491" t="s">
        <v>1565</v>
      </c>
      <c r="E37" s="491" t="s">
        <v>1566</v>
      </c>
      <c r="F37" s="491" t="s">
        <v>1575</v>
      </c>
      <c r="G37" s="491" t="s">
        <v>277</v>
      </c>
      <c r="H37" s="491" t="s">
        <v>1499</v>
      </c>
      <c r="I37" s="491" t="s">
        <v>619</v>
      </c>
      <c r="J37" s="491" t="s">
        <v>1434</v>
      </c>
      <c r="K37" s="492" t="s">
        <v>1435</v>
      </c>
      <c r="L37" s="491" t="s">
        <v>920</v>
      </c>
    </row>
    <row r="38" spans="1:12" ht="90">
      <c r="A38" s="491" t="s">
        <v>933</v>
      </c>
      <c r="B38" s="491" t="s">
        <v>1563</v>
      </c>
      <c r="C38" s="491" t="s">
        <v>1564</v>
      </c>
      <c r="D38" s="491" t="s">
        <v>1565</v>
      </c>
      <c r="E38" s="491" t="s">
        <v>1566</v>
      </c>
      <c r="F38" s="491" t="s">
        <v>1576</v>
      </c>
      <c r="G38" s="491" t="s">
        <v>277</v>
      </c>
      <c r="H38" s="491" t="s">
        <v>1577</v>
      </c>
      <c r="I38" s="491" t="s">
        <v>1578</v>
      </c>
      <c r="J38" s="491" t="s">
        <v>1506</v>
      </c>
      <c r="K38" s="492" t="s">
        <v>1579</v>
      </c>
      <c r="L38" s="491" t="s">
        <v>1580</v>
      </c>
    </row>
    <row r="39" spans="1:12" ht="90">
      <c r="A39" s="493" t="s">
        <v>937</v>
      </c>
      <c r="B39" s="491" t="s">
        <v>1563</v>
      </c>
      <c r="C39" s="491" t="s">
        <v>1564</v>
      </c>
      <c r="D39" s="491" t="s">
        <v>1565</v>
      </c>
      <c r="E39" s="491" t="s">
        <v>1566</v>
      </c>
      <c r="F39" s="491" t="s">
        <v>1570</v>
      </c>
      <c r="G39" s="491" t="s">
        <v>277</v>
      </c>
      <c r="H39" s="491" t="s">
        <v>1581</v>
      </c>
      <c r="I39" s="491" t="s">
        <v>1582</v>
      </c>
      <c r="J39" s="491" t="s">
        <v>1583</v>
      </c>
      <c r="K39" s="492">
        <v>35</v>
      </c>
      <c r="L39" s="491" t="s">
        <v>1584</v>
      </c>
    </row>
    <row r="40" spans="1:12" ht="56.25">
      <c r="A40" s="491" t="s">
        <v>941</v>
      </c>
      <c r="B40" s="491" t="s">
        <v>1585</v>
      </c>
      <c r="C40" s="491" t="s">
        <v>1586</v>
      </c>
      <c r="D40" s="491" t="s">
        <v>1587</v>
      </c>
      <c r="E40" s="491" t="s">
        <v>1588</v>
      </c>
      <c r="F40" s="491" t="s">
        <v>1589</v>
      </c>
      <c r="G40" s="491" t="s">
        <v>307</v>
      </c>
      <c r="H40" s="491" t="s">
        <v>1482</v>
      </c>
      <c r="I40" s="491" t="s">
        <v>1442</v>
      </c>
      <c r="J40" s="491" t="s">
        <v>1483</v>
      </c>
      <c r="K40" s="499">
        <v>32</v>
      </c>
      <c r="L40" s="491" t="s">
        <v>1590</v>
      </c>
    </row>
    <row r="41" spans="1:12" ht="56.25">
      <c r="A41" s="493" t="s">
        <v>946</v>
      </c>
      <c r="B41" s="491" t="s">
        <v>1585</v>
      </c>
      <c r="C41" s="491" t="s">
        <v>1586</v>
      </c>
      <c r="D41" s="491" t="s">
        <v>1587</v>
      </c>
      <c r="E41" s="491" t="s">
        <v>1588</v>
      </c>
      <c r="F41" s="491" t="s">
        <v>1591</v>
      </c>
      <c r="G41" s="491" t="s">
        <v>307</v>
      </c>
      <c r="H41" s="491" t="s">
        <v>1525</v>
      </c>
      <c r="I41" s="491" t="s">
        <v>713</v>
      </c>
      <c r="J41" s="491" t="s">
        <v>1464</v>
      </c>
      <c r="K41" s="492">
        <v>44</v>
      </c>
      <c r="L41" s="491" t="s">
        <v>1592</v>
      </c>
    </row>
    <row r="42" spans="1:12" ht="67.5">
      <c r="A42" s="491" t="s">
        <v>950</v>
      </c>
      <c r="B42" s="493" t="s">
        <v>1517</v>
      </c>
      <c r="C42" s="493" t="s">
        <v>1593</v>
      </c>
      <c r="D42" s="493" t="s">
        <v>1594</v>
      </c>
      <c r="E42" s="493" t="s">
        <v>1595</v>
      </c>
      <c r="F42" s="493" t="s">
        <v>1596</v>
      </c>
      <c r="G42" s="493" t="s">
        <v>28</v>
      </c>
      <c r="H42" s="493" t="s">
        <v>1441</v>
      </c>
      <c r="I42" s="493" t="s">
        <v>561</v>
      </c>
      <c r="J42" s="493" t="s">
        <v>1434</v>
      </c>
      <c r="K42" s="494" t="s">
        <v>1435</v>
      </c>
      <c r="L42" s="493" t="s">
        <v>970</v>
      </c>
    </row>
    <row r="43" spans="1:12" ht="67.5">
      <c r="A43" s="493" t="s">
        <v>953</v>
      </c>
      <c r="B43" s="493" t="s">
        <v>1517</v>
      </c>
      <c r="C43" s="493" t="s">
        <v>1597</v>
      </c>
      <c r="D43" s="493" t="s">
        <v>1598</v>
      </c>
      <c r="E43" s="493" t="s">
        <v>1599</v>
      </c>
      <c r="F43" s="493" t="s">
        <v>1598</v>
      </c>
      <c r="G43" s="493" t="s">
        <v>28</v>
      </c>
      <c r="H43" s="493" t="s">
        <v>1441</v>
      </c>
      <c r="I43" s="493" t="s">
        <v>483</v>
      </c>
      <c r="J43" s="493" t="s">
        <v>1600</v>
      </c>
      <c r="K43" s="494" t="s">
        <v>1435</v>
      </c>
      <c r="L43" s="493" t="s">
        <v>1080</v>
      </c>
    </row>
    <row r="44" spans="1:12" ht="67.5">
      <c r="A44" s="491" t="s">
        <v>957</v>
      </c>
      <c r="B44" s="493" t="s">
        <v>1517</v>
      </c>
      <c r="C44" s="493" t="s">
        <v>1601</v>
      </c>
      <c r="D44" s="493" t="s">
        <v>1602</v>
      </c>
      <c r="E44" s="493" t="s">
        <v>1603</v>
      </c>
      <c r="F44" s="493" t="s">
        <v>1604</v>
      </c>
      <c r="G44" s="493" t="s">
        <v>28</v>
      </c>
      <c r="H44" s="493" t="s">
        <v>1605</v>
      </c>
      <c r="I44" s="493" t="s">
        <v>1516</v>
      </c>
      <c r="J44" s="493" t="s">
        <v>1483</v>
      </c>
      <c r="K44" s="494">
        <v>40</v>
      </c>
      <c r="L44" s="493" t="s">
        <v>1606</v>
      </c>
    </row>
    <row r="45" spans="1:12" ht="67.5">
      <c r="A45" s="493" t="s">
        <v>961</v>
      </c>
      <c r="B45" s="493" t="s">
        <v>1517</v>
      </c>
      <c r="C45" s="493" t="s">
        <v>1601</v>
      </c>
      <c r="D45" s="493" t="s">
        <v>1602</v>
      </c>
      <c r="E45" s="493" t="s">
        <v>1603</v>
      </c>
      <c r="F45" s="493" t="s">
        <v>1607</v>
      </c>
      <c r="G45" s="493" t="s">
        <v>28</v>
      </c>
      <c r="H45" s="493" t="s">
        <v>1608</v>
      </c>
      <c r="I45" s="493" t="s">
        <v>1475</v>
      </c>
      <c r="J45" s="493" t="s">
        <v>1464</v>
      </c>
      <c r="K45" s="494">
        <v>86</v>
      </c>
      <c r="L45" s="493" t="s">
        <v>1609</v>
      </c>
    </row>
    <row r="46" spans="1:12" ht="78.75">
      <c r="A46" s="491" t="s">
        <v>966</v>
      </c>
      <c r="B46" s="493" t="s">
        <v>1517</v>
      </c>
      <c r="C46" s="493" t="s">
        <v>1601</v>
      </c>
      <c r="D46" s="493" t="s">
        <v>1602</v>
      </c>
      <c r="E46" s="493" t="s">
        <v>1603</v>
      </c>
      <c r="F46" s="493" t="s">
        <v>1610</v>
      </c>
      <c r="G46" s="493" t="s">
        <v>28</v>
      </c>
      <c r="H46" s="493" t="s">
        <v>1611</v>
      </c>
      <c r="I46" s="493" t="s">
        <v>1612</v>
      </c>
      <c r="J46" s="493" t="s">
        <v>1613</v>
      </c>
      <c r="K46" s="494">
        <v>71</v>
      </c>
      <c r="L46" s="493" t="s">
        <v>1614</v>
      </c>
    </row>
    <row r="47" spans="1:12" ht="67.5">
      <c r="A47" s="493" t="s">
        <v>970</v>
      </c>
      <c r="B47" s="493" t="s">
        <v>1517</v>
      </c>
      <c r="C47" s="493" t="s">
        <v>1601</v>
      </c>
      <c r="D47" s="493" t="s">
        <v>1602</v>
      </c>
      <c r="E47" s="493" t="s">
        <v>1603</v>
      </c>
      <c r="F47" s="493" t="s">
        <v>1615</v>
      </c>
      <c r="G47" s="493" t="s">
        <v>28</v>
      </c>
      <c r="H47" s="493" t="s">
        <v>1616</v>
      </c>
      <c r="I47" s="493" t="s">
        <v>1617</v>
      </c>
      <c r="J47" s="493" t="s">
        <v>1618</v>
      </c>
      <c r="K47" s="494">
        <v>32</v>
      </c>
      <c r="L47" s="493" t="s">
        <v>1619</v>
      </c>
    </row>
    <row r="48" spans="1:12" ht="67.5">
      <c r="A48" s="491" t="s">
        <v>974</v>
      </c>
      <c r="B48" s="493" t="s">
        <v>1517</v>
      </c>
      <c r="C48" s="493" t="s">
        <v>1601</v>
      </c>
      <c r="D48" s="493" t="s">
        <v>1602</v>
      </c>
      <c r="E48" s="493" t="s">
        <v>1603</v>
      </c>
      <c r="F48" s="493" t="s">
        <v>1620</v>
      </c>
      <c r="G48" s="493" t="s">
        <v>28</v>
      </c>
      <c r="H48" s="493" t="s">
        <v>1621</v>
      </c>
      <c r="I48" s="493" t="s">
        <v>1622</v>
      </c>
      <c r="J48" s="493" t="s">
        <v>1434</v>
      </c>
      <c r="K48" s="494" t="s">
        <v>1435</v>
      </c>
      <c r="L48" s="493" t="s">
        <v>1623</v>
      </c>
    </row>
    <row r="49" spans="1:12" ht="78.75">
      <c r="A49" s="493" t="s">
        <v>979</v>
      </c>
      <c r="B49" s="493" t="s">
        <v>1517</v>
      </c>
      <c r="C49" s="493" t="s">
        <v>1624</v>
      </c>
      <c r="D49" s="493" t="s">
        <v>1625</v>
      </c>
      <c r="E49" s="493" t="s">
        <v>1626</v>
      </c>
      <c r="F49" s="493" t="s">
        <v>1627</v>
      </c>
      <c r="G49" s="493" t="s">
        <v>28</v>
      </c>
      <c r="H49" s="493" t="s">
        <v>1628</v>
      </c>
      <c r="I49" s="493" t="s">
        <v>480</v>
      </c>
      <c r="J49" s="493" t="s">
        <v>1483</v>
      </c>
      <c r="K49" s="494">
        <v>27</v>
      </c>
      <c r="L49" s="493" t="s">
        <v>890</v>
      </c>
    </row>
    <row r="50" spans="1:12" ht="78.75">
      <c r="A50" s="491" t="s">
        <v>983</v>
      </c>
      <c r="B50" s="493" t="s">
        <v>1517</v>
      </c>
      <c r="C50" s="493" t="s">
        <v>1624</v>
      </c>
      <c r="D50" s="493" t="s">
        <v>1625</v>
      </c>
      <c r="E50" s="493" t="s">
        <v>1626</v>
      </c>
      <c r="F50" s="493" t="s">
        <v>1629</v>
      </c>
      <c r="G50" s="493" t="s">
        <v>28</v>
      </c>
      <c r="H50" s="493" t="s">
        <v>1630</v>
      </c>
      <c r="I50" s="493" t="s">
        <v>533</v>
      </c>
      <c r="J50" s="493" t="s">
        <v>1464</v>
      </c>
      <c r="K50" s="494">
        <v>27</v>
      </c>
      <c r="L50" s="493" t="s">
        <v>1465</v>
      </c>
    </row>
    <row r="51" spans="1:12" ht="78.75">
      <c r="A51" s="493" t="s">
        <v>987</v>
      </c>
      <c r="B51" s="493" t="s">
        <v>1517</v>
      </c>
      <c r="C51" s="493" t="s">
        <v>1624</v>
      </c>
      <c r="D51" s="493" t="s">
        <v>1625</v>
      </c>
      <c r="E51" s="493" t="s">
        <v>1626</v>
      </c>
      <c r="F51" s="493" t="s">
        <v>1631</v>
      </c>
      <c r="G51" s="493" t="s">
        <v>28</v>
      </c>
      <c r="H51" s="493" t="s">
        <v>1632</v>
      </c>
      <c r="I51" s="493" t="s">
        <v>1544</v>
      </c>
      <c r="J51" s="493" t="s">
        <v>1506</v>
      </c>
      <c r="K51" s="494">
        <v>26</v>
      </c>
      <c r="L51" s="493" t="s">
        <v>920</v>
      </c>
    </row>
    <row r="52" spans="1:12" ht="78.75">
      <c r="A52" s="491" t="s">
        <v>1142</v>
      </c>
      <c r="B52" s="493" t="s">
        <v>1517</v>
      </c>
      <c r="C52" s="493" t="s">
        <v>1633</v>
      </c>
      <c r="D52" s="493" t="s">
        <v>1634</v>
      </c>
      <c r="E52" s="493" t="s">
        <v>1635</v>
      </c>
      <c r="F52" s="493" t="s">
        <v>1636</v>
      </c>
      <c r="G52" s="493" t="s">
        <v>28</v>
      </c>
      <c r="H52" s="493" t="s">
        <v>1441</v>
      </c>
      <c r="I52" s="493" t="s">
        <v>1522</v>
      </c>
      <c r="J52" s="493" t="s">
        <v>1434</v>
      </c>
      <c r="K52" s="494" t="s">
        <v>1435</v>
      </c>
      <c r="L52" s="493" t="s">
        <v>1037</v>
      </c>
    </row>
    <row r="53" spans="1:12" ht="78.75">
      <c r="A53" s="493" t="s">
        <v>1637</v>
      </c>
      <c r="B53" s="493" t="s">
        <v>1517</v>
      </c>
      <c r="C53" s="493" t="s">
        <v>1633</v>
      </c>
      <c r="D53" s="493" t="s">
        <v>1634</v>
      </c>
      <c r="E53" s="493" t="s">
        <v>1635</v>
      </c>
      <c r="F53" s="493" t="s">
        <v>1638</v>
      </c>
      <c r="G53" s="493" t="s">
        <v>28</v>
      </c>
      <c r="H53" s="493" t="s">
        <v>1639</v>
      </c>
      <c r="I53" s="493" t="s">
        <v>1433</v>
      </c>
      <c r="J53" s="493" t="s">
        <v>1483</v>
      </c>
      <c r="K53" s="500">
        <v>18</v>
      </c>
      <c r="L53" s="493" t="s">
        <v>890</v>
      </c>
    </row>
    <row r="54" spans="1:12" ht="90">
      <c r="A54" s="491" t="s">
        <v>1640</v>
      </c>
      <c r="B54" s="493" t="s">
        <v>1517</v>
      </c>
      <c r="C54" s="493" t="s">
        <v>1641</v>
      </c>
      <c r="D54" s="493" t="s">
        <v>1642</v>
      </c>
      <c r="E54" s="493" t="s">
        <v>1347</v>
      </c>
      <c r="F54" s="493" t="s">
        <v>1643</v>
      </c>
      <c r="G54" s="493" t="s">
        <v>28</v>
      </c>
      <c r="H54" s="493" t="s">
        <v>1644</v>
      </c>
      <c r="I54" s="493" t="s">
        <v>1645</v>
      </c>
      <c r="J54" s="501" t="s">
        <v>1483</v>
      </c>
      <c r="K54" s="500">
        <v>38</v>
      </c>
      <c r="L54" s="493" t="s">
        <v>1646</v>
      </c>
    </row>
    <row r="55" spans="1:12" ht="67.5">
      <c r="A55" s="493" t="s">
        <v>1647</v>
      </c>
      <c r="B55" s="493" t="s">
        <v>1517</v>
      </c>
      <c r="C55" s="493" t="s">
        <v>1641</v>
      </c>
      <c r="D55" s="493" t="s">
        <v>1642</v>
      </c>
      <c r="E55" s="493" t="s">
        <v>1347</v>
      </c>
      <c r="F55" s="493" t="s">
        <v>1648</v>
      </c>
      <c r="G55" s="493" t="s">
        <v>28</v>
      </c>
      <c r="H55" s="493" t="s">
        <v>1608</v>
      </c>
      <c r="I55" s="493" t="s">
        <v>1442</v>
      </c>
      <c r="J55" s="493" t="s">
        <v>1464</v>
      </c>
      <c r="K55" s="494">
        <v>46</v>
      </c>
      <c r="L55" s="493" t="s">
        <v>1649</v>
      </c>
    </row>
    <row r="56" spans="1:12" ht="67.5">
      <c r="A56" s="491" t="s">
        <v>1650</v>
      </c>
      <c r="B56" s="491" t="s">
        <v>1537</v>
      </c>
      <c r="C56" s="491" t="s">
        <v>1651</v>
      </c>
      <c r="D56" s="491" t="s">
        <v>1652</v>
      </c>
      <c r="E56" s="491" t="s">
        <v>1653</v>
      </c>
      <c r="F56" s="491" t="s">
        <v>1654</v>
      </c>
      <c r="G56" s="491" t="s">
        <v>232</v>
      </c>
      <c r="H56" s="491" t="s">
        <v>1441</v>
      </c>
      <c r="I56" s="491" t="s">
        <v>1655</v>
      </c>
      <c r="J56" s="491" t="s">
        <v>1434</v>
      </c>
      <c r="K56" s="492" t="s">
        <v>1435</v>
      </c>
      <c r="L56" s="491" t="s">
        <v>1656</v>
      </c>
    </row>
    <row r="57" spans="1:12" ht="67.5">
      <c r="A57" s="493" t="s">
        <v>1657</v>
      </c>
      <c r="B57" s="491" t="s">
        <v>1537</v>
      </c>
      <c r="C57" s="491" t="s">
        <v>1651</v>
      </c>
      <c r="D57" s="491" t="s">
        <v>1652</v>
      </c>
      <c r="E57" s="491" t="s">
        <v>1653</v>
      </c>
      <c r="F57" s="491" t="s">
        <v>1658</v>
      </c>
      <c r="G57" s="491" t="s">
        <v>232</v>
      </c>
      <c r="H57" s="491" t="s">
        <v>1441</v>
      </c>
      <c r="I57" s="491" t="s">
        <v>1659</v>
      </c>
      <c r="J57" s="491" t="s">
        <v>1434</v>
      </c>
      <c r="K57" s="492" t="s">
        <v>1435</v>
      </c>
      <c r="L57" s="491" t="s">
        <v>1660</v>
      </c>
    </row>
    <row r="58" spans="1:12" ht="67.5">
      <c r="A58" s="491" t="s">
        <v>1465</v>
      </c>
      <c r="B58" s="491" t="s">
        <v>1537</v>
      </c>
      <c r="C58" s="491" t="s">
        <v>1651</v>
      </c>
      <c r="D58" s="491" t="s">
        <v>1652</v>
      </c>
      <c r="E58" s="491" t="s">
        <v>1653</v>
      </c>
      <c r="F58" s="491" t="s">
        <v>1661</v>
      </c>
      <c r="G58" s="491" t="s">
        <v>232</v>
      </c>
      <c r="H58" s="491" t="s">
        <v>1662</v>
      </c>
      <c r="I58" s="491" t="s">
        <v>1475</v>
      </c>
      <c r="J58" s="491" t="s">
        <v>1464</v>
      </c>
      <c r="K58" s="492">
        <v>48</v>
      </c>
      <c r="L58" s="491" t="s">
        <v>1663</v>
      </c>
    </row>
    <row r="59" spans="1:12" ht="67.5">
      <c r="A59" s="493" t="s">
        <v>1664</v>
      </c>
      <c r="B59" s="491" t="s">
        <v>1537</v>
      </c>
      <c r="C59" s="491" t="s">
        <v>1651</v>
      </c>
      <c r="D59" s="491" t="s">
        <v>1652</v>
      </c>
      <c r="E59" s="491" t="s">
        <v>1653</v>
      </c>
      <c r="F59" s="491" t="s">
        <v>1661</v>
      </c>
      <c r="G59" s="491" t="s">
        <v>232</v>
      </c>
      <c r="H59" s="491" t="s">
        <v>1639</v>
      </c>
      <c r="I59" s="491" t="s">
        <v>483</v>
      </c>
      <c r="J59" s="491" t="s">
        <v>1483</v>
      </c>
      <c r="K59" s="492">
        <v>20</v>
      </c>
      <c r="L59" s="491" t="s">
        <v>1665</v>
      </c>
    </row>
    <row r="60" spans="1:12" ht="67.5">
      <c r="A60" s="491" t="s">
        <v>1666</v>
      </c>
      <c r="B60" s="491" t="s">
        <v>1537</v>
      </c>
      <c r="C60" s="491" t="s">
        <v>1651</v>
      </c>
      <c r="D60" s="491" t="s">
        <v>1652</v>
      </c>
      <c r="E60" s="491" t="s">
        <v>1653</v>
      </c>
      <c r="F60" s="491" t="s">
        <v>1667</v>
      </c>
      <c r="G60" s="491" t="s">
        <v>232</v>
      </c>
      <c r="H60" s="491" t="s">
        <v>1668</v>
      </c>
      <c r="I60" s="491" t="s">
        <v>1669</v>
      </c>
      <c r="J60" s="491" t="s">
        <v>1434</v>
      </c>
      <c r="K60" s="492" t="s">
        <v>1435</v>
      </c>
      <c r="L60" s="491" t="s">
        <v>1670</v>
      </c>
    </row>
    <row r="61" spans="1:12" ht="67.5">
      <c r="A61" s="493" t="s">
        <v>1301</v>
      </c>
      <c r="B61" s="491" t="s">
        <v>1537</v>
      </c>
      <c r="C61" s="491" t="s">
        <v>1651</v>
      </c>
      <c r="D61" s="491" t="s">
        <v>1652</v>
      </c>
      <c r="E61" s="491" t="s">
        <v>1653</v>
      </c>
      <c r="F61" s="491" t="s">
        <v>1671</v>
      </c>
      <c r="G61" s="491" t="s">
        <v>232</v>
      </c>
      <c r="H61" s="491" t="s">
        <v>1672</v>
      </c>
      <c r="I61" s="491" t="s">
        <v>1673</v>
      </c>
      <c r="J61" s="491" t="s">
        <v>1434</v>
      </c>
      <c r="K61" s="492" t="s">
        <v>1435</v>
      </c>
      <c r="L61" s="491" t="s">
        <v>920</v>
      </c>
    </row>
    <row r="62" spans="1:12" ht="67.5">
      <c r="A62" s="491" t="s">
        <v>1674</v>
      </c>
      <c r="B62" s="491" t="s">
        <v>1537</v>
      </c>
      <c r="C62" s="491" t="s">
        <v>1651</v>
      </c>
      <c r="D62" s="491" t="s">
        <v>1652</v>
      </c>
      <c r="E62" s="491" t="s">
        <v>1653</v>
      </c>
      <c r="F62" s="491" t="s">
        <v>1671</v>
      </c>
      <c r="G62" s="491" t="s">
        <v>232</v>
      </c>
      <c r="H62" s="491" t="s">
        <v>1675</v>
      </c>
      <c r="I62" s="491" t="s">
        <v>1676</v>
      </c>
      <c r="J62" s="491" t="s">
        <v>1506</v>
      </c>
      <c r="K62" s="492" t="s">
        <v>1677</v>
      </c>
      <c r="L62" s="491" t="s">
        <v>1678</v>
      </c>
    </row>
    <row r="63" spans="1:12" ht="67.5">
      <c r="A63" s="493" t="s">
        <v>1679</v>
      </c>
      <c r="B63" s="491" t="s">
        <v>1537</v>
      </c>
      <c r="C63" s="491" t="s">
        <v>1651</v>
      </c>
      <c r="D63" s="491" t="s">
        <v>1652</v>
      </c>
      <c r="E63" s="491" t="s">
        <v>1653</v>
      </c>
      <c r="F63" s="491" t="s">
        <v>1667</v>
      </c>
      <c r="G63" s="491" t="s">
        <v>232</v>
      </c>
      <c r="H63" s="491" t="s">
        <v>1680</v>
      </c>
      <c r="I63" s="491" t="s">
        <v>1681</v>
      </c>
      <c r="J63" s="491" t="s">
        <v>1506</v>
      </c>
      <c r="K63" s="492">
        <v>57</v>
      </c>
      <c r="L63" s="491" t="s">
        <v>1580</v>
      </c>
    </row>
    <row r="64" spans="1:12" ht="67.5">
      <c r="A64" s="491" t="s">
        <v>1682</v>
      </c>
      <c r="B64" s="491" t="s">
        <v>1537</v>
      </c>
      <c r="C64" s="491" t="s">
        <v>1651</v>
      </c>
      <c r="D64" s="491" t="s">
        <v>1652</v>
      </c>
      <c r="E64" s="491" t="s">
        <v>1653</v>
      </c>
      <c r="F64" s="491" t="s">
        <v>1667</v>
      </c>
      <c r="G64" s="491" t="s">
        <v>232</v>
      </c>
      <c r="H64" s="491" t="s">
        <v>1683</v>
      </c>
      <c r="I64" s="491" t="s">
        <v>651</v>
      </c>
      <c r="J64" s="491" t="s">
        <v>1583</v>
      </c>
      <c r="K64" s="492">
        <v>20</v>
      </c>
      <c r="L64" s="491" t="s">
        <v>1684</v>
      </c>
    </row>
    <row r="65" spans="1:12" ht="67.5">
      <c r="A65" s="493" t="s">
        <v>1685</v>
      </c>
      <c r="B65" s="491" t="s">
        <v>1537</v>
      </c>
      <c r="C65" s="491" t="s">
        <v>1651</v>
      </c>
      <c r="D65" s="491" t="s">
        <v>1652</v>
      </c>
      <c r="E65" s="491" t="s">
        <v>1653</v>
      </c>
      <c r="F65" s="491" t="s">
        <v>1667</v>
      </c>
      <c r="G65" s="491" t="s">
        <v>232</v>
      </c>
      <c r="H65" s="491" t="s">
        <v>1686</v>
      </c>
      <c r="I65" s="491" t="s">
        <v>1687</v>
      </c>
      <c r="J65" s="491" t="s">
        <v>1688</v>
      </c>
      <c r="K65" s="492">
        <v>22</v>
      </c>
      <c r="L65" s="491" t="s">
        <v>1580</v>
      </c>
    </row>
    <row r="66" spans="1:12" ht="90">
      <c r="A66" s="491" t="s">
        <v>1689</v>
      </c>
      <c r="B66" s="493" t="s">
        <v>1477</v>
      </c>
      <c r="C66" s="493" t="s">
        <v>1690</v>
      </c>
      <c r="D66" s="493" t="s">
        <v>1691</v>
      </c>
      <c r="E66" s="493" t="s">
        <v>1692</v>
      </c>
      <c r="F66" s="493" t="s">
        <v>1693</v>
      </c>
      <c r="G66" s="493" t="s">
        <v>178</v>
      </c>
      <c r="H66" s="493" t="s">
        <v>1441</v>
      </c>
      <c r="I66" s="493" t="s">
        <v>1694</v>
      </c>
      <c r="J66" s="493" t="s">
        <v>1434</v>
      </c>
      <c r="K66" s="494"/>
      <c r="L66" s="493"/>
    </row>
    <row r="67" spans="1:12" ht="90">
      <c r="A67" s="493" t="s">
        <v>1695</v>
      </c>
      <c r="B67" s="493" t="s">
        <v>1477</v>
      </c>
      <c r="C67" s="493" t="s">
        <v>1690</v>
      </c>
      <c r="D67" s="493" t="s">
        <v>1691</v>
      </c>
      <c r="E67" s="493" t="s">
        <v>1692</v>
      </c>
      <c r="F67" s="493" t="s">
        <v>1696</v>
      </c>
      <c r="G67" s="493" t="s">
        <v>178</v>
      </c>
      <c r="H67" s="493" t="s">
        <v>1697</v>
      </c>
      <c r="I67" s="493" t="s">
        <v>1698</v>
      </c>
      <c r="J67" s="493" t="s">
        <v>1506</v>
      </c>
      <c r="K67" s="494" t="s">
        <v>1699</v>
      </c>
      <c r="L67" s="493" t="s">
        <v>920</v>
      </c>
    </row>
    <row r="68" spans="1:12" ht="90">
      <c r="A68" s="491" t="s">
        <v>1700</v>
      </c>
      <c r="B68" s="493" t="s">
        <v>1477</v>
      </c>
      <c r="C68" s="493" t="s">
        <v>1690</v>
      </c>
      <c r="D68" s="493" t="s">
        <v>1691</v>
      </c>
      <c r="E68" s="493" t="s">
        <v>1692</v>
      </c>
      <c r="F68" s="493" t="s">
        <v>1701</v>
      </c>
      <c r="G68" s="493" t="s">
        <v>178</v>
      </c>
      <c r="H68" s="493" t="s">
        <v>1702</v>
      </c>
      <c r="I68" s="493" t="s">
        <v>493</v>
      </c>
      <c r="J68" s="493" t="s">
        <v>1703</v>
      </c>
      <c r="K68" s="494">
        <v>25</v>
      </c>
      <c r="L68" s="493" t="s">
        <v>920</v>
      </c>
    </row>
    <row r="69" spans="1:12" ht="90">
      <c r="A69" s="493" t="s">
        <v>1006</v>
      </c>
      <c r="B69" s="493" t="s">
        <v>1477</v>
      </c>
      <c r="C69" s="493" t="s">
        <v>1690</v>
      </c>
      <c r="D69" s="493" t="s">
        <v>1691</v>
      </c>
      <c r="E69" s="493" t="s">
        <v>1692</v>
      </c>
      <c r="F69" s="493" t="s">
        <v>1704</v>
      </c>
      <c r="G69" s="493" t="s">
        <v>178</v>
      </c>
      <c r="H69" s="493" t="s">
        <v>1705</v>
      </c>
      <c r="I69" s="493" t="s">
        <v>1706</v>
      </c>
      <c r="J69" s="493" t="s">
        <v>1707</v>
      </c>
      <c r="K69" s="494" t="s">
        <v>1708</v>
      </c>
      <c r="L69" s="493" t="s">
        <v>920</v>
      </c>
    </row>
    <row r="70" spans="1:12" ht="90">
      <c r="A70" s="491" t="s">
        <v>1709</v>
      </c>
      <c r="B70" s="493" t="s">
        <v>1477</v>
      </c>
      <c r="C70" s="493" t="s">
        <v>1690</v>
      </c>
      <c r="D70" s="493" t="s">
        <v>1691</v>
      </c>
      <c r="E70" s="493" t="s">
        <v>1692</v>
      </c>
      <c r="F70" s="493" t="s">
        <v>1710</v>
      </c>
      <c r="G70" s="493" t="s">
        <v>178</v>
      </c>
      <c r="H70" s="493" t="s">
        <v>1711</v>
      </c>
      <c r="I70" s="493" t="s">
        <v>473</v>
      </c>
      <c r="J70" s="493" t="s">
        <v>1712</v>
      </c>
      <c r="K70" s="494">
        <v>60</v>
      </c>
      <c r="L70" s="493" t="s">
        <v>920</v>
      </c>
    </row>
    <row r="71" spans="1:12" ht="90">
      <c r="A71" s="493" t="s">
        <v>1684</v>
      </c>
      <c r="B71" s="493" t="s">
        <v>1477</v>
      </c>
      <c r="C71" s="493" t="s">
        <v>1690</v>
      </c>
      <c r="D71" s="493" t="s">
        <v>1691</v>
      </c>
      <c r="E71" s="493" t="s">
        <v>1692</v>
      </c>
      <c r="F71" s="493" t="s">
        <v>1710</v>
      </c>
      <c r="G71" s="493" t="s">
        <v>178</v>
      </c>
      <c r="H71" s="493" t="s">
        <v>1713</v>
      </c>
      <c r="I71" s="493" t="s">
        <v>512</v>
      </c>
      <c r="J71" s="493" t="s">
        <v>1714</v>
      </c>
      <c r="K71" s="494">
        <v>29</v>
      </c>
      <c r="L71" s="493" t="s">
        <v>1715</v>
      </c>
    </row>
    <row r="72" spans="1:12" ht="90">
      <c r="A72" s="491" t="s">
        <v>1716</v>
      </c>
      <c r="B72" s="493" t="s">
        <v>1477</v>
      </c>
      <c r="C72" s="493" t="s">
        <v>1690</v>
      </c>
      <c r="D72" s="493" t="s">
        <v>1691</v>
      </c>
      <c r="E72" s="493" t="s">
        <v>1692</v>
      </c>
      <c r="F72" s="493" t="s">
        <v>1717</v>
      </c>
      <c r="G72" s="493" t="s">
        <v>178</v>
      </c>
      <c r="H72" s="493" t="s">
        <v>1718</v>
      </c>
      <c r="I72" s="493" t="s">
        <v>577</v>
      </c>
      <c r="J72" s="493" t="s">
        <v>1719</v>
      </c>
      <c r="K72" s="494">
        <v>14</v>
      </c>
      <c r="L72" s="493" t="s">
        <v>1715</v>
      </c>
    </row>
    <row r="73" spans="1:12" ht="90">
      <c r="A73" s="493" t="s">
        <v>1720</v>
      </c>
      <c r="B73" s="493" t="s">
        <v>1477</v>
      </c>
      <c r="C73" s="493" t="s">
        <v>1690</v>
      </c>
      <c r="D73" s="493" t="s">
        <v>1691</v>
      </c>
      <c r="E73" s="493" t="s">
        <v>1692</v>
      </c>
      <c r="F73" s="493" t="s">
        <v>1693</v>
      </c>
      <c r="G73" s="493" t="s">
        <v>178</v>
      </c>
      <c r="H73" s="493" t="s">
        <v>1721</v>
      </c>
      <c r="I73" s="493" t="s">
        <v>480</v>
      </c>
      <c r="J73" s="493" t="s">
        <v>1583</v>
      </c>
      <c r="K73" s="494">
        <v>23</v>
      </c>
      <c r="L73" s="493" t="s">
        <v>1684</v>
      </c>
    </row>
    <row r="74" spans="1:12" ht="154.5" customHeight="1">
      <c r="A74" s="959" t="s">
        <v>1722</v>
      </c>
      <c r="B74" s="959"/>
      <c r="C74" s="959"/>
      <c r="D74" s="959"/>
      <c r="E74" s="959"/>
      <c r="F74" s="959"/>
      <c r="G74" s="959"/>
      <c r="H74" s="959"/>
      <c r="I74" s="959"/>
      <c r="J74" s="959"/>
      <c r="K74" s="959"/>
      <c r="L74" s="959"/>
    </row>
  </sheetData>
  <mergeCells count="11">
    <mergeCell ref="A74:L74"/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0B81-6FB6-4B08-9E5C-E5B2A91CAD49}">
  <dimension ref="A1:M22"/>
  <sheetViews>
    <sheetView topLeftCell="A10" workbookViewId="0">
      <selection activeCell="Q11" sqref="Q11"/>
    </sheetView>
  </sheetViews>
  <sheetFormatPr defaultRowHeight="15"/>
  <sheetData>
    <row r="1" spans="1:13" ht="15.75">
      <c r="A1" s="968" t="s">
        <v>1723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70"/>
    </row>
    <row r="2" spans="1:13">
      <c r="A2" s="971">
        <v>1</v>
      </c>
      <c r="B2" s="971">
        <v>2</v>
      </c>
      <c r="C2" s="972">
        <v>3</v>
      </c>
      <c r="D2" s="973" t="s">
        <v>1724</v>
      </c>
      <c r="E2" s="974"/>
      <c r="F2" s="974"/>
      <c r="G2" s="974"/>
      <c r="H2" s="974"/>
      <c r="I2" s="974"/>
      <c r="J2" s="974"/>
      <c r="K2" s="974"/>
      <c r="L2" s="974"/>
      <c r="M2" s="975"/>
    </row>
    <row r="3" spans="1:13">
      <c r="A3" s="822"/>
      <c r="B3" s="822"/>
      <c r="C3" s="822"/>
      <c r="D3" s="971">
        <v>4</v>
      </c>
      <c r="E3" s="971"/>
      <c r="F3" s="971"/>
      <c r="G3" s="971"/>
      <c r="H3" s="971">
        <v>5</v>
      </c>
      <c r="I3" s="971"/>
      <c r="J3" s="971">
        <v>6</v>
      </c>
      <c r="K3" s="972"/>
      <c r="L3" s="976" t="s">
        <v>32</v>
      </c>
      <c r="M3" s="977"/>
    </row>
    <row r="4" spans="1:13">
      <c r="A4" s="822" t="s">
        <v>763</v>
      </c>
      <c r="B4" s="822" t="s">
        <v>1410</v>
      </c>
      <c r="C4" s="822" t="s">
        <v>765</v>
      </c>
      <c r="D4" s="822" t="s">
        <v>1725</v>
      </c>
      <c r="E4" s="822"/>
      <c r="F4" s="822"/>
      <c r="G4" s="822"/>
      <c r="H4" s="822" t="s">
        <v>1726</v>
      </c>
      <c r="I4" s="822"/>
      <c r="J4" s="822" t="s">
        <v>1727</v>
      </c>
      <c r="K4" s="823"/>
      <c r="L4" s="980" t="s">
        <v>1728</v>
      </c>
      <c r="M4" s="981"/>
    </row>
    <row r="5" spans="1:13">
      <c r="A5" s="822"/>
      <c r="B5" s="822"/>
      <c r="C5" s="822"/>
      <c r="D5" s="822" t="s">
        <v>826</v>
      </c>
      <c r="E5" s="822"/>
      <c r="F5" s="822" t="s">
        <v>1729</v>
      </c>
      <c r="G5" s="822"/>
      <c r="H5" s="822"/>
      <c r="I5" s="822"/>
      <c r="J5" s="822"/>
      <c r="K5" s="823"/>
      <c r="L5" s="976"/>
      <c r="M5" s="977"/>
    </row>
    <row r="6" spans="1:13">
      <c r="A6" s="822"/>
      <c r="B6" s="822"/>
      <c r="C6" s="822"/>
      <c r="D6" s="298" t="s">
        <v>14</v>
      </c>
      <c r="E6" s="298" t="s">
        <v>15</v>
      </c>
      <c r="F6" s="298" t="s">
        <v>1730</v>
      </c>
      <c r="G6" s="298" t="s">
        <v>1731</v>
      </c>
      <c r="H6" s="298" t="s">
        <v>828</v>
      </c>
      <c r="I6" s="298" t="s">
        <v>829</v>
      </c>
      <c r="J6" s="298" t="s">
        <v>832</v>
      </c>
      <c r="K6" s="299" t="s">
        <v>833</v>
      </c>
      <c r="L6" s="502" t="s">
        <v>834</v>
      </c>
      <c r="M6" s="502" t="s">
        <v>835</v>
      </c>
    </row>
    <row r="7" spans="1:13">
      <c r="A7" s="964"/>
      <c r="B7" s="964"/>
      <c r="C7" s="964"/>
      <c r="D7" s="503" t="s">
        <v>836</v>
      </c>
      <c r="E7" s="503" t="s">
        <v>1732</v>
      </c>
      <c r="F7" s="503" t="s">
        <v>836</v>
      </c>
      <c r="G7" s="503" t="s">
        <v>1732</v>
      </c>
      <c r="H7" s="503" t="s">
        <v>836</v>
      </c>
      <c r="I7" s="503" t="s">
        <v>1732</v>
      </c>
      <c r="J7" s="503" t="s">
        <v>836</v>
      </c>
      <c r="K7" s="504" t="s">
        <v>1732</v>
      </c>
      <c r="L7" s="503" t="s">
        <v>836</v>
      </c>
      <c r="M7" s="504" t="s">
        <v>1732</v>
      </c>
    </row>
    <row r="8" spans="1:13">
      <c r="A8" s="982" t="s">
        <v>1733</v>
      </c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4"/>
    </row>
    <row r="9" spans="1:13" ht="123.75">
      <c r="A9" s="505" t="s">
        <v>52</v>
      </c>
      <c r="B9" s="506" t="s">
        <v>1545</v>
      </c>
      <c r="C9" s="507" t="s">
        <v>1734</v>
      </c>
      <c r="D9" s="508">
        <v>5760</v>
      </c>
      <c r="E9" s="508">
        <v>32053</v>
      </c>
      <c r="F9" s="508">
        <v>3075</v>
      </c>
      <c r="G9" s="508">
        <v>20347</v>
      </c>
      <c r="H9" s="508">
        <v>20</v>
      </c>
      <c r="I9" s="508">
        <v>312</v>
      </c>
      <c r="J9" s="508">
        <v>0</v>
      </c>
      <c r="K9" s="508">
        <v>76</v>
      </c>
      <c r="L9" s="509">
        <v>235</v>
      </c>
      <c r="M9" s="509">
        <v>4405</v>
      </c>
    </row>
    <row r="10" spans="1:13" ht="90">
      <c r="A10" s="510" t="s">
        <v>997</v>
      </c>
      <c r="B10" s="511" t="s">
        <v>1735</v>
      </c>
      <c r="C10" s="512" t="s">
        <v>1736</v>
      </c>
      <c r="D10" s="508">
        <v>2011</v>
      </c>
      <c r="E10" s="508">
        <v>6740</v>
      </c>
      <c r="F10" s="508">
        <v>581</v>
      </c>
      <c r="G10" s="508">
        <v>3211</v>
      </c>
      <c r="H10" s="508">
        <v>1318</v>
      </c>
      <c r="I10" s="508">
        <v>2357</v>
      </c>
      <c r="J10" s="508">
        <v>0</v>
      </c>
      <c r="K10" s="508">
        <v>12</v>
      </c>
      <c r="L10" s="513" t="s">
        <v>1737</v>
      </c>
      <c r="M10" s="513" t="s">
        <v>1738</v>
      </c>
    </row>
    <row r="11" spans="1:13" ht="112.5">
      <c r="A11" s="510" t="s">
        <v>441</v>
      </c>
      <c r="B11" s="511" t="s">
        <v>1346</v>
      </c>
      <c r="C11" s="512" t="s">
        <v>1739</v>
      </c>
      <c r="D11" s="508">
        <v>12111</v>
      </c>
      <c r="E11" s="508">
        <v>32608</v>
      </c>
      <c r="F11" s="508">
        <v>7938</v>
      </c>
      <c r="G11" s="508">
        <v>10795</v>
      </c>
      <c r="H11" s="508">
        <v>0</v>
      </c>
      <c r="I11" s="508">
        <v>0</v>
      </c>
      <c r="J11" s="508">
        <v>0</v>
      </c>
      <c r="K11" s="508">
        <v>33</v>
      </c>
      <c r="L11" s="514">
        <v>1517</v>
      </c>
      <c r="M11" s="514">
        <v>7096</v>
      </c>
    </row>
    <row r="12" spans="1:13" ht="123.75">
      <c r="A12" s="510" t="s">
        <v>442</v>
      </c>
      <c r="B12" s="511" t="s">
        <v>1346</v>
      </c>
      <c r="C12" s="512" t="s">
        <v>1740</v>
      </c>
      <c r="D12" s="508">
        <v>295</v>
      </c>
      <c r="E12" s="508">
        <v>29125</v>
      </c>
      <c r="F12" s="508">
        <v>172</v>
      </c>
      <c r="G12" s="508">
        <v>9780</v>
      </c>
      <c r="H12" s="508">
        <v>0</v>
      </c>
      <c r="I12" s="508">
        <v>0</v>
      </c>
      <c r="J12" s="508">
        <v>0</v>
      </c>
      <c r="K12" s="508">
        <v>28</v>
      </c>
      <c r="L12" s="514">
        <v>0</v>
      </c>
      <c r="M12" s="514">
        <v>6594</v>
      </c>
    </row>
    <row r="13" spans="1:13" ht="90">
      <c r="A13" s="510" t="s">
        <v>443</v>
      </c>
      <c r="B13" s="511" t="s">
        <v>1346</v>
      </c>
      <c r="C13" s="512" t="s">
        <v>1741</v>
      </c>
      <c r="D13" s="515">
        <v>171</v>
      </c>
      <c r="E13" s="515">
        <v>7204</v>
      </c>
      <c r="F13" s="515">
        <v>16</v>
      </c>
      <c r="G13" s="515">
        <v>878</v>
      </c>
      <c r="H13" s="515">
        <v>1361</v>
      </c>
      <c r="I13" s="515">
        <v>37881</v>
      </c>
      <c r="J13" s="515">
        <v>1</v>
      </c>
      <c r="K13" s="516">
        <v>30</v>
      </c>
      <c r="L13" s="514">
        <v>17</v>
      </c>
      <c r="M13" s="514">
        <v>7286</v>
      </c>
    </row>
    <row r="14" spans="1:13" ht="90">
      <c r="A14" s="510" t="s">
        <v>444</v>
      </c>
      <c r="B14" s="511" t="s">
        <v>1742</v>
      </c>
      <c r="C14" s="512" t="s">
        <v>1743</v>
      </c>
      <c r="D14" s="515">
        <v>2335</v>
      </c>
      <c r="E14" s="515">
        <v>10340</v>
      </c>
      <c r="F14" s="515">
        <v>1694</v>
      </c>
      <c r="G14" s="515">
        <v>3639</v>
      </c>
      <c r="H14" s="515">
        <v>0</v>
      </c>
      <c r="I14" s="515">
        <v>0</v>
      </c>
      <c r="J14" s="515">
        <v>0</v>
      </c>
      <c r="K14" s="516">
        <v>15</v>
      </c>
      <c r="L14" s="514">
        <v>136</v>
      </c>
      <c r="M14" s="514">
        <v>2090</v>
      </c>
    </row>
    <row r="15" spans="1:13">
      <c r="A15" s="985" t="s">
        <v>1744</v>
      </c>
      <c r="B15" s="985"/>
      <c r="C15" s="985"/>
      <c r="D15" s="517">
        <f t="shared" ref="D15:M15" si="0">SUM(D9,D10,D11,D12,D13,D14)</f>
        <v>22683</v>
      </c>
      <c r="E15" s="517">
        <f t="shared" si="0"/>
        <v>118070</v>
      </c>
      <c r="F15" s="517">
        <f t="shared" si="0"/>
        <v>13476</v>
      </c>
      <c r="G15" s="517">
        <f t="shared" si="0"/>
        <v>48650</v>
      </c>
      <c r="H15" s="517">
        <f t="shared" si="0"/>
        <v>2699</v>
      </c>
      <c r="I15" s="517">
        <f t="shared" si="0"/>
        <v>40550</v>
      </c>
      <c r="J15" s="517">
        <f t="shared" si="0"/>
        <v>1</v>
      </c>
      <c r="K15" s="518">
        <f t="shared" si="0"/>
        <v>194</v>
      </c>
      <c r="L15" s="518">
        <f t="shared" si="0"/>
        <v>1905</v>
      </c>
      <c r="M15" s="518">
        <f t="shared" si="0"/>
        <v>27471</v>
      </c>
    </row>
    <row r="16" spans="1:13">
      <c r="A16" s="986" t="s">
        <v>1745</v>
      </c>
      <c r="B16" s="987"/>
      <c r="C16" s="987"/>
      <c r="D16" s="987"/>
      <c r="E16" s="987"/>
      <c r="F16" s="987"/>
      <c r="G16" s="987"/>
      <c r="H16" s="987"/>
      <c r="I16" s="987"/>
      <c r="J16" s="987"/>
      <c r="K16" s="987"/>
      <c r="L16" s="987"/>
      <c r="M16" s="987"/>
    </row>
    <row r="17" spans="1:13" ht="112.5">
      <c r="A17" s="519" t="s">
        <v>32</v>
      </c>
      <c r="B17" s="520" t="s">
        <v>1746</v>
      </c>
      <c r="C17" s="521" t="s">
        <v>1747</v>
      </c>
      <c r="D17" s="522">
        <v>392</v>
      </c>
      <c r="E17" s="522">
        <v>37135</v>
      </c>
      <c r="F17" s="522">
        <v>64</v>
      </c>
      <c r="G17" s="522">
        <v>13220</v>
      </c>
      <c r="H17" s="522">
        <v>0</v>
      </c>
      <c r="I17" s="522">
        <v>0</v>
      </c>
      <c r="J17" s="522">
        <v>0</v>
      </c>
      <c r="K17" s="522">
        <v>76</v>
      </c>
      <c r="L17" s="522">
        <v>0</v>
      </c>
      <c r="M17" s="523">
        <v>9068</v>
      </c>
    </row>
    <row r="18" spans="1:13" ht="146.25">
      <c r="A18" s="519" t="s">
        <v>445</v>
      </c>
      <c r="B18" s="520" t="s">
        <v>1748</v>
      </c>
      <c r="C18" s="521" t="s">
        <v>1749</v>
      </c>
      <c r="D18" s="524">
        <v>13858</v>
      </c>
      <c r="E18" s="524">
        <v>41041</v>
      </c>
      <c r="F18" s="524">
        <v>6832</v>
      </c>
      <c r="G18" s="524">
        <v>10344</v>
      </c>
      <c r="H18" s="524">
        <v>1</v>
      </c>
      <c r="I18" s="524">
        <v>29930</v>
      </c>
      <c r="J18" s="524">
        <v>0</v>
      </c>
      <c r="K18" s="524">
        <v>74</v>
      </c>
      <c r="L18" s="525">
        <v>1079</v>
      </c>
      <c r="M18" s="525">
        <v>9835</v>
      </c>
    </row>
    <row r="19" spans="1:13" ht="101.25">
      <c r="A19" s="519" t="s">
        <v>446</v>
      </c>
      <c r="B19" s="520" t="s">
        <v>1750</v>
      </c>
      <c r="C19" s="521" t="s">
        <v>1751</v>
      </c>
      <c r="D19" s="526">
        <v>6883</v>
      </c>
      <c r="E19" s="526">
        <v>25569</v>
      </c>
      <c r="F19" s="526">
        <v>3187</v>
      </c>
      <c r="G19" s="526">
        <v>9345</v>
      </c>
      <c r="H19" s="526">
        <v>98</v>
      </c>
      <c r="I19" s="526">
        <v>309</v>
      </c>
      <c r="J19" s="526">
        <v>0</v>
      </c>
      <c r="K19" s="526">
        <v>88</v>
      </c>
      <c r="L19" s="525">
        <v>437</v>
      </c>
      <c r="M19" s="525">
        <v>6218</v>
      </c>
    </row>
    <row r="20" spans="1:13" ht="90">
      <c r="A20" s="519" t="s">
        <v>447</v>
      </c>
      <c r="B20" s="520" t="s">
        <v>1752</v>
      </c>
      <c r="C20" s="521" t="s">
        <v>1753</v>
      </c>
      <c r="D20" s="527">
        <v>2648</v>
      </c>
      <c r="E20" s="527">
        <v>9072</v>
      </c>
      <c r="F20" s="527">
        <v>1215</v>
      </c>
      <c r="G20" s="527">
        <v>3042</v>
      </c>
      <c r="H20" s="527">
        <v>4</v>
      </c>
      <c r="I20" s="527">
        <v>179</v>
      </c>
      <c r="J20" s="527">
        <v>0</v>
      </c>
      <c r="K20" s="527">
        <v>25</v>
      </c>
      <c r="L20" s="525">
        <v>18</v>
      </c>
      <c r="M20" s="525">
        <v>5688</v>
      </c>
    </row>
    <row r="21" spans="1:13">
      <c r="A21" s="978" t="s">
        <v>1754</v>
      </c>
      <c r="B21" s="978"/>
      <c r="C21" s="978"/>
      <c r="D21" s="528" t="s">
        <v>1755</v>
      </c>
      <c r="E21" s="528" t="s">
        <v>1756</v>
      </c>
      <c r="F21" s="528" t="s">
        <v>1757</v>
      </c>
      <c r="G21" s="528" t="s">
        <v>1758</v>
      </c>
      <c r="H21" s="528" t="s">
        <v>681</v>
      </c>
      <c r="I21" s="528" t="s">
        <v>1759</v>
      </c>
      <c r="J21" s="528" t="s">
        <v>40</v>
      </c>
      <c r="K21" s="529" t="s">
        <v>1760</v>
      </c>
      <c r="L21" s="529" t="s">
        <v>1761</v>
      </c>
      <c r="M21" s="529" t="s">
        <v>1762</v>
      </c>
    </row>
    <row r="22" spans="1:13">
      <c r="A22" s="979" t="s">
        <v>1763</v>
      </c>
      <c r="B22" s="979"/>
      <c r="C22" s="979"/>
      <c r="D22" s="530" t="s">
        <v>1764</v>
      </c>
      <c r="E22" s="530" t="s">
        <v>1765</v>
      </c>
      <c r="F22" s="530" t="s">
        <v>1766</v>
      </c>
      <c r="G22" s="530" t="s">
        <v>1767</v>
      </c>
      <c r="H22" s="530" t="s">
        <v>1768</v>
      </c>
      <c r="I22" s="530" t="s">
        <v>1769</v>
      </c>
      <c r="J22" s="530" t="s">
        <v>52</v>
      </c>
      <c r="K22" s="531" t="s">
        <v>1770</v>
      </c>
      <c r="L22" s="531" t="s">
        <v>1771</v>
      </c>
      <c r="M22" s="531" t="s">
        <v>1772</v>
      </c>
    </row>
  </sheetData>
  <mergeCells count="23">
    <mergeCell ref="A21:C21"/>
    <mergeCell ref="A22:C22"/>
    <mergeCell ref="L4:M5"/>
    <mergeCell ref="D5:E5"/>
    <mergeCell ref="F5:G5"/>
    <mergeCell ref="A8:M8"/>
    <mergeCell ref="A15:C15"/>
    <mergeCell ref="A16:M16"/>
    <mergeCell ref="A4:A7"/>
    <mergeCell ref="B4:B7"/>
    <mergeCell ref="C4:C7"/>
    <mergeCell ref="D4:G4"/>
    <mergeCell ref="H4:I5"/>
    <mergeCell ref="J4:K5"/>
    <mergeCell ref="A1:M1"/>
    <mergeCell ref="A2:A3"/>
    <mergeCell ref="B2:B3"/>
    <mergeCell ref="C2:C3"/>
    <mergeCell ref="D2:M2"/>
    <mergeCell ref="D3:G3"/>
    <mergeCell ref="H3:I3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Załącznik nr 7</vt:lpstr>
      <vt:lpstr>Załącznik nr 8</vt:lpstr>
      <vt:lpstr>Załącznik nr 9</vt:lpstr>
      <vt:lpstr>Załącznik nr 10</vt:lpstr>
      <vt:lpstr>Załacznik nr 11</vt:lpstr>
      <vt:lpstr>Załącznik nr 12</vt:lpstr>
      <vt:lpstr>Załącznik nr 13</vt:lpstr>
      <vt:lpstr>Załącznik nr 14</vt:lpstr>
      <vt:lpstr>Załącznik nr 15</vt:lpstr>
      <vt:lpstr>Załącznik nr 16</vt:lpstr>
      <vt:lpstr>Załącznik nr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Mika</dc:creator>
  <cp:lastModifiedBy>Monika Mika</cp:lastModifiedBy>
  <dcterms:created xsi:type="dcterms:W3CDTF">2020-10-20T09:07:38Z</dcterms:created>
  <dcterms:modified xsi:type="dcterms:W3CDTF">2020-10-27T09:24:21Z</dcterms:modified>
</cp:coreProperties>
</file>