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 defaultThemeVersion="166925"/>
  <bookViews>
    <workbookView xWindow="65416" yWindow="65416" windowWidth="29040" windowHeight="15840" activeTab="0"/>
  </bookViews>
  <sheets>
    <sheet name="załącznik nr 1" sheetId="1" r:id="rId1"/>
    <sheet name="załącznik nr 2" sheetId="2" r:id="rId2"/>
    <sheet name="załączni nr 3" sheetId="3" r:id="rId3"/>
    <sheet name="załącznik nr 4" sheetId="4" r:id="rId4"/>
    <sheet name="załącznik nr 5" sheetId="24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załącznik nr 12" sheetId="12" r:id="rId12"/>
    <sheet name="załącznik nr 13" sheetId="13" r:id="rId13"/>
    <sheet name="załącznik nr 14" sheetId="14" r:id="rId14"/>
    <sheet name="załącznik nr 15" sheetId="15" r:id="rId15"/>
    <sheet name="załącznik nr 16" sheetId="16" r:id="rId16"/>
    <sheet name="załącznik nr 17" sheetId="17" r:id="rId17"/>
    <sheet name="Arkusz1" sheetId="23" state="hidden" r:id="rId18"/>
  </sheets>
  <definedNames/>
  <calcPr calcId="181029"/>
  <extLst/>
</workbook>
</file>

<file path=xl/comments5.xml><?xml version="1.0" encoding="utf-8"?>
<comments xmlns="http://schemas.openxmlformats.org/spreadsheetml/2006/main">
  <authors>
    <author>Fijałek Adrian</author>
  </authors>
  <commentList>
    <comment ref="D67" authorId="0">
      <text>
        <r>
          <rPr>
            <b/>
            <sz val="9"/>
            <rFont val="Tahoma"/>
            <family val="2"/>
          </rPr>
          <t>Fijałek Adrian:</t>
        </r>
        <r>
          <rPr>
            <sz val="9"/>
            <rFont val="Tahoma"/>
            <family val="2"/>
          </rPr>
          <t xml:space="preserve">
j.w.</t>
        </r>
      </text>
    </comment>
  </commentList>
</comments>
</file>

<file path=xl/sharedStrings.xml><?xml version="1.0" encoding="utf-8"?>
<sst xmlns="http://schemas.openxmlformats.org/spreadsheetml/2006/main" count="4235" uniqueCount="1890">
  <si>
    <t>7</t>
  </si>
  <si>
    <t>Liczba zespołów ratownictwa medycznego w danym rejonie operacyjnym</t>
  </si>
  <si>
    <t>Liczba dni w roku pozostawania w gotowości zespołu ratownictwa medyczngo ***</t>
  </si>
  <si>
    <t>Liczba godzin na dobę pozostawania w gotowości zespołu ratownictwa medycznego</t>
  </si>
  <si>
    <t>Okres w roku pozostawania w gotowości zespołu ratownictwa medycznego</t>
  </si>
  <si>
    <t>4a</t>
  </si>
  <si>
    <t>4b</t>
  </si>
  <si>
    <t>S</t>
  </si>
  <si>
    <t>P</t>
  </si>
  <si>
    <t xml:space="preserve">od****
</t>
  </si>
  <si>
    <t xml:space="preserve">do
</t>
  </si>
  <si>
    <t xml:space="preserve">
RO04/02</t>
  </si>
  <si>
    <t>0461011401</t>
  </si>
  <si>
    <t>C0201</t>
  </si>
  <si>
    <t>0461011</t>
  </si>
  <si>
    <t>Fordon - Bydgoszcz</t>
  </si>
  <si>
    <t>365</t>
  </si>
  <si>
    <t>24</t>
  </si>
  <si>
    <t>01.01.</t>
  </si>
  <si>
    <t>31.12.</t>
  </si>
  <si>
    <t>0461011402</t>
  </si>
  <si>
    <t>C0203</t>
  </si>
  <si>
    <t>Okole - Bydgoszcz</t>
  </si>
  <si>
    <t>1*</t>
  </si>
  <si>
    <t>0</t>
  </si>
  <si>
    <t>0461011403</t>
  </si>
  <si>
    <t>Wzgórze Wolności - Bydgoszcz</t>
  </si>
  <si>
    <t>184</t>
  </si>
  <si>
    <t>12</t>
  </si>
  <si>
    <t>7
od 8.00 do 20.00</t>
  </si>
  <si>
    <t>01.05.</t>
  </si>
  <si>
    <t>31.10.</t>
  </si>
  <si>
    <t>0461011201</t>
  </si>
  <si>
    <t>C0202</t>
  </si>
  <si>
    <t>1</t>
  </si>
  <si>
    <t>0461011202</t>
  </si>
  <si>
    <t>C0204</t>
  </si>
  <si>
    <t>0461011203</t>
  </si>
  <si>
    <t>C0206</t>
  </si>
  <si>
    <t>Śródmieście - Bydgoszcz</t>
  </si>
  <si>
    <t>m. Bydgoszcz</t>
  </si>
  <si>
    <t>0461011204</t>
  </si>
  <si>
    <t>C0208</t>
  </si>
  <si>
    <t>0461011205</t>
  </si>
  <si>
    <t>C0210</t>
  </si>
  <si>
    <t>0461011206</t>
  </si>
  <si>
    <t>Kapuściska - Bydgoszcz</t>
  </si>
  <si>
    <t>0461011207</t>
  </si>
  <si>
    <t>Błonie - Bydgoszcz</t>
  </si>
  <si>
    <t>0461011208</t>
  </si>
  <si>
    <t>Miedzyń/Okole - Bydgoszcz</t>
  </si>
  <si>
    <t>0461011209</t>
  </si>
  <si>
    <t>Wzgórze Woplności - Bydgoszcz</t>
  </si>
  <si>
    <t>0461011210</t>
  </si>
  <si>
    <t>0461011211</t>
  </si>
  <si>
    <t>0461011212</t>
  </si>
  <si>
    <t>0461011213</t>
  </si>
  <si>
    <t>0403032201</t>
  </si>
  <si>
    <t>0403032</t>
  </si>
  <si>
    <t>Dobrcz</t>
  </si>
  <si>
    <t>0403084201</t>
  </si>
  <si>
    <t>0403084</t>
  </si>
  <si>
    <t>Solec-Kujawski</t>
  </si>
  <si>
    <t>0403044401</t>
  </si>
  <si>
    <t>0403044</t>
  </si>
  <si>
    <t>Koronowo</t>
  </si>
  <si>
    <t>1**</t>
  </si>
  <si>
    <t>0404011201</t>
  </si>
  <si>
    <t>0404011</t>
  </si>
  <si>
    <t>01.04.</t>
  </si>
  <si>
    <t>0407011401</t>
  </si>
  <si>
    <t>0407011</t>
  </si>
  <si>
    <t>Śródmieście-Inowrocław</t>
  </si>
  <si>
    <t>0407011201</t>
  </si>
  <si>
    <t>0407011202</t>
  </si>
  <si>
    <t>Mątwy-Inowrocław</t>
  </si>
  <si>
    <t>0407064201</t>
  </si>
  <si>
    <t>0407064</t>
  </si>
  <si>
    <t>Kruszwica</t>
  </si>
  <si>
    <t>0407054201</t>
  </si>
  <si>
    <t>0407054</t>
  </si>
  <si>
    <t>Janikowo</t>
  </si>
  <si>
    <t>0407034201</t>
  </si>
  <si>
    <t>0407034</t>
  </si>
  <si>
    <t>Gniewkowo</t>
  </si>
  <si>
    <t>0409034401</t>
  </si>
  <si>
    <t>0409034</t>
  </si>
  <si>
    <t>Mogilno</t>
  </si>
  <si>
    <t>0409044201</t>
  </si>
  <si>
    <t>0409044</t>
  </si>
  <si>
    <t>Strzelno</t>
  </si>
  <si>
    <t>0410034401</t>
  </si>
  <si>
    <t>0410034</t>
  </si>
  <si>
    <t>Nakło n. Notecią</t>
  </si>
  <si>
    <t>0410054201</t>
  </si>
  <si>
    <t>0410054</t>
  </si>
  <si>
    <t>Szubin</t>
  </si>
  <si>
    <t>0410024201</t>
  </si>
  <si>
    <t>0410024</t>
  </si>
  <si>
    <t>Mrocza</t>
  </si>
  <si>
    <t>0410014201</t>
  </si>
  <si>
    <t>0410014</t>
  </si>
  <si>
    <t>Kcynia</t>
  </si>
  <si>
    <t>0413024401</t>
  </si>
  <si>
    <t>0413024</t>
  </si>
  <si>
    <t>Sępólno Krajeńskie</t>
  </si>
  <si>
    <t>0413014201</t>
  </si>
  <si>
    <t>0413014</t>
  </si>
  <si>
    <t>Kamień Krajeński</t>
  </si>
  <si>
    <t>0413044201</t>
  </si>
  <si>
    <t>0413044</t>
  </si>
  <si>
    <t>Więcbork</t>
  </si>
  <si>
    <t>0414094401</t>
  </si>
  <si>
    <t>0414094</t>
  </si>
  <si>
    <t>Świecie n. Wisłą</t>
  </si>
  <si>
    <t>0414094201</t>
  </si>
  <si>
    <t>0414064201</t>
  </si>
  <si>
    <t>0414064</t>
  </si>
  <si>
    <t>Nowe</t>
  </si>
  <si>
    <t>0414072201</t>
  </si>
  <si>
    <t>0414072</t>
  </si>
  <si>
    <t>Osie</t>
  </si>
  <si>
    <t>0414052201</t>
  </si>
  <si>
    <t>0414052</t>
  </si>
  <si>
    <t>Lniano</t>
  </si>
  <si>
    <t>0416064201</t>
  </si>
  <si>
    <t>0416064</t>
  </si>
  <si>
    <t>Tuchola</t>
  </si>
  <si>
    <t>0416022201</t>
  </si>
  <si>
    <t>0416022</t>
  </si>
  <si>
    <t>Gostycyn</t>
  </si>
  <si>
    <t>0416052201</t>
  </si>
  <si>
    <t>0416052</t>
  </si>
  <si>
    <t>Śliwice</t>
  </si>
  <si>
    <t>0419064401</t>
  </si>
  <si>
    <t>0419064</t>
  </si>
  <si>
    <t>Żnin</t>
  </si>
  <si>
    <t>0419014201</t>
  </si>
  <si>
    <t>0419014</t>
  </si>
  <si>
    <t>Barcin</t>
  </si>
  <si>
    <t>0419052201</t>
  </si>
  <si>
    <t>0419052</t>
  </si>
  <si>
    <t>Rogowo</t>
  </si>
  <si>
    <t>0463011401</t>
  </si>
  <si>
    <t>0463011</t>
  </si>
  <si>
    <t>Chełmińskie-Toruń</t>
  </si>
  <si>
    <t>0463011201</t>
  </si>
  <si>
    <t>0463011202</t>
  </si>
  <si>
    <t>Na Skarpie-Toruń</t>
  </si>
  <si>
    <t>0463011203</t>
  </si>
  <si>
    <t>Podgórz-Toruń</t>
  </si>
  <si>
    <t>m. Toruń</t>
  </si>
  <si>
    <t>0463011204</t>
  </si>
  <si>
    <t>Czerniewice-Toruń</t>
  </si>
  <si>
    <t>0463011205</t>
  </si>
  <si>
    <t>Bydgoskie-Toruń</t>
  </si>
  <si>
    <t>0463011206</t>
  </si>
  <si>
    <t>0463011207</t>
  </si>
  <si>
    <t>Łubianka</t>
  </si>
  <si>
    <t>0415032201</t>
  </si>
  <si>
    <t>0415032</t>
  </si>
  <si>
    <t>Czernikowo</t>
  </si>
  <si>
    <t>0415011201</t>
  </si>
  <si>
    <t>0415011</t>
  </si>
  <si>
    <t>Chełmża</t>
  </si>
  <si>
    <t>RO04/01</t>
  </si>
  <si>
    <t>0462011401</t>
  </si>
  <si>
    <t>0462011</t>
  </si>
  <si>
    <t>Grudziądz</t>
  </si>
  <si>
    <t>0462011402</t>
  </si>
  <si>
    <t>Rządz-Grudziądz</t>
  </si>
  <si>
    <t>0462011201</t>
  </si>
  <si>
    <t>0406034201</t>
  </si>
  <si>
    <t>0406034</t>
  </si>
  <si>
    <t>Łasin</t>
  </si>
  <si>
    <t>0414022201</t>
  </si>
  <si>
    <t>0414022</t>
  </si>
  <si>
    <t>Dragacz</t>
  </si>
  <si>
    <t>0406044201</t>
  </si>
  <si>
    <t>0406044</t>
  </si>
  <si>
    <t>Radzyń Chełmiński</t>
  </si>
  <si>
    <t>0402074201</t>
  </si>
  <si>
    <t>0402074</t>
  </si>
  <si>
    <t>Jabłonowo Pomorskie</t>
  </si>
  <si>
    <t>0464011401</t>
  </si>
  <si>
    <t>0464011</t>
  </si>
  <si>
    <t>Śródmieście-Włocławek</t>
  </si>
  <si>
    <t>0464011201</t>
  </si>
  <si>
    <t>0464011202</t>
  </si>
  <si>
    <t>Południe-Włocławek</t>
  </si>
  <si>
    <t>0464011203</t>
  </si>
  <si>
    <t>Wschód-Włocławek</t>
  </si>
  <si>
    <t>0464011204</t>
  </si>
  <si>
    <t>Zawiśle-Włocławek</t>
  </si>
  <si>
    <t>0418011201</t>
  </si>
  <si>
    <t>0418011</t>
  </si>
  <si>
    <t>Kowal</t>
  </si>
  <si>
    <t>0418044201</t>
  </si>
  <si>
    <t>0418044</t>
  </si>
  <si>
    <t>Brześć Kujawski</t>
  </si>
  <si>
    <t>0418084201</t>
  </si>
  <si>
    <t>0418084</t>
  </si>
  <si>
    <t>Izbica Kujawska</t>
  </si>
  <si>
    <t>0418064201</t>
  </si>
  <si>
    <t>0418064</t>
  </si>
  <si>
    <t>Chodecz</t>
  </si>
  <si>
    <t>0401011201</t>
  </si>
  <si>
    <t>0401011</t>
  </si>
  <si>
    <t>Aleksandrów Kujawski</t>
  </si>
  <si>
    <t>0401031201</t>
  </si>
  <si>
    <t>0401031</t>
  </si>
  <si>
    <t>Nieszawa</t>
  </si>
  <si>
    <t>0401052201</t>
  </si>
  <si>
    <t>0401021</t>
  </si>
  <si>
    <t>Bądkowo</t>
  </si>
  <si>
    <t>0401021201</t>
  </si>
  <si>
    <t>Ciechocinek</t>
  </si>
  <si>
    <t>0402011201</t>
  </si>
  <si>
    <t>0402011</t>
  </si>
  <si>
    <t>Brodnica</t>
  </si>
  <si>
    <t>0402011202</t>
  </si>
  <si>
    <t>0402054201</t>
  </si>
  <si>
    <t>0402054</t>
  </si>
  <si>
    <t>Górzno</t>
  </si>
  <si>
    <t>0404011401</t>
  </si>
  <si>
    <t>Chełmno</t>
  </si>
  <si>
    <t>0405011401</t>
  </si>
  <si>
    <t>0405011</t>
  </si>
  <si>
    <t>Golub-Dobrzyń</t>
  </si>
  <si>
    <t>Kowalewo Pomorskie</t>
  </si>
  <si>
    <t>0408011201</t>
  </si>
  <si>
    <t>0408011</t>
  </si>
  <si>
    <t>Lipno</t>
  </si>
  <si>
    <t>0408011202</t>
  </si>
  <si>
    <t>0408044201</t>
  </si>
  <si>
    <t>0408044</t>
  </si>
  <si>
    <t>Dobrzyń n. Wisłą</t>
  </si>
  <si>
    <t>0411011201</t>
  </si>
  <si>
    <t>0411011</t>
  </si>
  <si>
    <t>Radziejów</t>
  </si>
  <si>
    <t>0411042201</t>
  </si>
  <si>
    <t>0411042</t>
  </si>
  <si>
    <t>Osięciny</t>
  </si>
  <si>
    <t>0412011201</t>
  </si>
  <si>
    <t>0412011</t>
  </si>
  <si>
    <t>Rypin</t>
  </si>
  <si>
    <t>0412052201</t>
  </si>
  <si>
    <t>0412052</t>
  </si>
  <si>
    <t>Skrwilno</t>
  </si>
  <si>
    <t>0417011201</t>
  </si>
  <si>
    <t>0417011</t>
  </si>
  <si>
    <t>Wąbrzeźno</t>
  </si>
  <si>
    <t>0417042201</t>
  </si>
  <si>
    <t>0417042</t>
  </si>
  <si>
    <t>Płużnica</t>
  </si>
  <si>
    <t>RAZEM</t>
  </si>
  <si>
    <t>77</t>
  </si>
  <si>
    <t xml:space="preserve">    w tym 2 zespoły typu "P" - sezonowe</t>
  </si>
  <si>
    <t>3</t>
  </si>
  <si>
    <t>4</t>
  </si>
  <si>
    <t>5</t>
  </si>
  <si>
    <t>6</t>
  </si>
  <si>
    <t>8</t>
  </si>
  <si>
    <t>9</t>
  </si>
  <si>
    <t>10</t>
  </si>
  <si>
    <t>11</t>
  </si>
  <si>
    <t>13</t>
  </si>
  <si>
    <t>14</t>
  </si>
  <si>
    <t>Adres miejsca stacjonowania zespołu ratownictwa medycznego</t>
  </si>
  <si>
    <t>Nazwa dysponenta jednostki</t>
  </si>
  <si>
    <t>Adres dysponenta jednostki</t>
  </si>
  <si>
    <r>
      <t xml:space="preserve">
</t>
    </r>
    <r>
      <rPr>
        <b/>
        <u val="single"/>
        <sz val="11"/>
        <color indexed="8"/>
        <rFont val="Arial"/>
        <family val="2"/>
      </rPr>
      <t>Rejon toruński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m. Toruń, powiat toruński:</t>
    </r>
    <r>
      <rPr>
        <sz val="8"/>
        <color indexed="8"/>
        <rFont val="Arial"/>
        <family val="2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8"/>
        <color indexed="8"/>
        <rFont val="Arial"/>
        <family val="2"/>
      </rPr>
      <t>m. Grudziądz, powiat grudziądzki:</t>
    </r>
    <r>
      <rPr>
        <sz val="8"/>
        <color indexed="8"/>
        <rFont val="Arial"/>
        <family val="2"/>
      </rPr>
      <t xml:space="preserve">
0462011 m. Grudziądz;
0406022 gm. Gruta;
0406034 gm. Łasin - miasto;
0406035 gm. Łasin -obszar  wiejski;
0406044 gm. Radzyń Chełmiński-miasto;
0406045 gm. Radzyń Chełmiński-obszar wiejski; 
0406052 gm. Rogóźno; 
0406062 gm. Świecie nad Osą;
</t>
    </r>
    <r>
      <rPr>
        <b/>
        <i/>
        <sz val="8"/>
        <color indexed="8"/>
        <rFont val="Arial"/>
        <family val="2"/>
      </rPr>
      <t xml:space="preserve">m. Włocławek, powiat włocławski:
</t>
    </r>
    <r>
      <rPr>
        <sz val="8"/>
        <color indexed="8"/>
        <rFont val="Arial"/>
        <family val="2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8"/>
        <color indexed="8"/>
        <rFont val="Arial"/>
        <family val="2"/>
      </rPr>
      <t>miasto i powiat aleksandrowski:</t>
    </r>
    <r>
      <rPr>
        <sz val="8"/>
        <color indexed="8"/>
        <rFont val="Arial"/>
        <family val="2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8"/>
        <color indexed="8"/>
        <rFont val="Arial"/>
        <family val="2"/>
      </rPr>
      <t>miasto i powiat brodnicki:</t>
    </r>
    <r>
      <rPr>
        <sz val="8"/>
        <color indexed="8"/>
        <rFont val="Arial"/>
        <family val="2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8"/>
        <color indexed="8"/>
        <rFont val="Arial"/>
        <family val="2"/>
      </rPr>
      <t>miasto i powiat chełmiński:</t>
    </r>
    <r>
      <rPr>
        <sz val="8"/>
        <color indexed="8"/>
        <rFont val="Arial"/>
        <family val="2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8"/>
        <color indexed="8"/>
        <rFont val="Arial"/>
        <family val="2"/>
      </rPr>
      <t xml:space="preserve"> miasto i powiat golubsko-dobrzyński:</t>
    </r>
    <r>
      <rPr>
        <sz val="8"/>
        <color indexed="8"/>
        <rFont val="Arial"/>
        <family val="2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8"/>
        <color indexed="8"/>
        <rFont val="Arial"/>
        <family val="2"/>
      </rPr>
      <t>miasto i powiat lipnowski:</t>
    </r>
    <r>
      <rPr>
        <sz val="8"/>
        <color indexed="8"/>
        <rFont val="Arial"/>
        <family val="2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8"/>
        <color indexed="8"/>
        <rFont val="Arial"/>
        <family val="2"/>
      </rPr>
      <t>miasto i powiat radziejowski:</t>
    </r>
    <r>
      <rPr>
        <sz val="8"/>
        <color indexed="8"/>
        <rFont val="Arial"/>
        <family val="2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8"/>
        <color indexed="8"/>
        <rFont val="Arial"/>
        <family val="2"/>
      </rPr>
      <t>miasto i powiat rypiński:</t>
    </r>
    <r>
      <rPr>
        <sz val="8"/>
        <color indexed="8"/>
        <rFont val="Arial"/>
        <family val="2"/>
      </rPr>
      <t xml:space="preserve">
0412011 gm. m. Rypin;
0412022 gm. Brzuze;
0412032 gm. Rogowo; 
0412042 gm. Rypin;
0412052 gm. Skrwilno; 
0412062 gm. Wąpielsk;
</t>
    </r>
    <r>
      <rPr>
        <b/>
        <i/>
        <sz val="8"/>
        <color indexed="8"/>
        <rFont val="Arial"/>
        <family val="2"/>
      </rPr>
      <t>miasto i powiat wąbrzeski:</t>
    </r>
    <r>
      <rPr>
        <sz val="8"/>
        <color indexed="8"/>
        <rFont val="Arial"/>
        <family val="2"/>
      </rPr>
      <t xml:space="preserve">
0417011 gm. m. Wąbrzeźno; 
0417022 gm. Dębowa Łąka;  
0417032 gm. Książki;
0417042 gm. Płużnica; 
0417052 gm. Ryńsk;
</t>
    </r>
    <r>
      <rPr>
        <b/>
        <i/>
        <sz val="8"/>
        <color indexed="8"/>
        <rFont val="Arial"/>
        <family val="2"/>
      </rPr>
      <t xml:space="preserve">powiat świecki:
</t>
    </r>
    <r>
      <rPr>
        <sz val="8"/>
        <color indexed="8"/>
        <rFont val="Arial"/>
        <family val="2"/>
      </rPr>
      <t xml:space="preserve">
0414022 gm. Dragacz</t>
    </r>
  </si>
  <si>
    <t>Lp.</t>
  </si>
  <si>
    <t>Liczba i rodzaj dodatkowych zespołów możliwych do uruchomienia w wypadkach zdarzeń powodujących stan nagłego zagrożenia zdrowotnego znacznej liczby osób</t>
  </si>
  <si>
    <t>Miejsce stacjonowania zespołu</t>
  </si>
  <si>
    <t>Dysponent jednostki (nazwa i adres)</t>
  </si>
  <si>
    <t>Maksymalny czas uruchomienia
 ( w minutach)</t>
  </si>
  <si>
    <t>2a</t>
  </si>
  <si>
    <t>2b</t>
  </si>
  <si>
    <t>2c</t>
  </si>
  <si>
    <t>Specjalistyczne</t>
  </si>
  <si>
    <t>Podstawowe</t>
  </si>
  <si>
    <t>15</t>
  </si>
  <si>
    <t>17</t>
  </si>
  <si>
    <t>Wyjazdy zespołów ratownictwa medycznego</t>
  </si>
  <si>
    <r>
      <rPr>
        <sz val="11"/>
        <rFont val="Arial"/>
        <family val="2"/>
      </rPr>
      <t xml:space="preserve">Obszar
działania
zespołu
ratownictwa
medycznego </t>
    </r>
    <r>
      <rPr>
        <vertAlign val="superscript"/>
        <sz val="11"/>
        <rFont val="Arial"/>
        <family val="2"/>
      </rPr>
      <t>1)</t>
    </r>
  </si>
  <si>
    <t>Adres miejsca
stacjonowania</t>
  </si>
  <si>
    <r>
      <rPr>
        <sz val="11"/>
        <color theme="1"/>
        <rFont val="Calibri"/>
        <family val="2"/>
        <scheme val="minor"/>
      </rPr>
      <t xml:space="preserve">Nazwa zespołu ratownictwa medycznego </t>
    </r>
    <r>
      <rPr>
        <vertAlign val="superscript"/>
        <sz val="10"/>
        <rFont val="Arial"/>
        <family val="2"/>
      </rPr>
      <t>2)</t>
    </r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</si>
  <si>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</si>
  <si>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</si>
  <si>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</si>
  <si>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</si>
  <si>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</si>
  <si>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</si>
  <si>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</si>
  <si>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5d</t>
  </si>
  <si>
    <t>5e</t>
  </si>
  <si>
    <t>6a</t>
  </si>
  <si>
    <t>6b</t>
  </si>
  <si>
    <t>7a</t>
  </si>
  <si>
    <t>7b</t>
  </si>
  <si>
    <t>0-18 lat</t>
  </si>
  <si>
    <t>&gt; 18 lat</t>
  </si>
  <si>
    <t>0461011 m. Bydgoszcz; 0403062 gm. Osielsko; 0403022 gm. Dąbrowa Chełmińska</t>
  </si>
  <si>
    <t xml:space="preserve">ul. Produkcyjna 13
85-790 Bydgoszcz </t>
  </si>
  <si>
    <t>C01 01</t>
  </si>
  <si>
    <t>0461011 m. Bydgoszcz; 
0403072 gm. Sicienko</t>
  </si>
  <si>
    <t xml:space="preserve">ul. Grunwaldzka 138
85-429 Bydgoszcz </t>
  </si>
  <si>
    <t>C01 03</t>
  </si>
  <si>
    <t>0461011 m. powiat Bydgoszcz; 
0403052 gm. Nowa Wieś Wielka;                                    0403012 gm. Białe Błota; 0403085 gm. Solec Kujawski miasto i obszar wiejski;</t>
  </si>
  <si>
    <t xml:space="preserve">ul. Słowiańska 7
85-163 Bydgoszcz </t>
  </si>
  <si>
    <t>C01 07</t>
  </si>
  <si>
    <t xml:space="preserve">0461011 m. Bydgoszcz; 
0403032 gm. Dobrcz; </t>
  </si>
  <si>
    <t xml:space="preserve">ul. Markwarta 8
85-015 Bydgoszcz </t>
  </si>
  <si>
    <t>C01 26</t>
  </si>
  <si>
    <t>C01 06</t>
  </si>
  <si>
    <t>C01 04</t>
  </si>
  <si>
    <t xml:space="preserve">0461011 m. Bydgoszcz; </t>
  </si>
  <si>
    <t xml:space="preserve">ul. Wojska Polskiego 65
85-825 Bydgoszcz </t>
  </si>
  <si>
    <t>C01 02</t>
  </si>
  <si>
    <t>C01 08</t>
  </si>
  <si>
    <t>C01 10</t>
  </si>
  <si>
    <t>C01 12</t>
  </si>
  <si>
    <t>C01 14</t>
  </si>
  <si>
    <t xml:space="preserve">0461011 m. Bydgoszcz; 
0403012 gm. Białe Błota; </t>
  </si>
  <si>
    <t xml:space="preserve">ul. Ks. Schulza 5
85-315 Bydgoszcz </t>
  </si>
  <si>
    <t>C01 16</t>
  </si>
  <si>
    <t xml:space="preserve">ul. Bronikowskiego 45
85-350 Bydgoszcz </t>
  </si>
  <si>
    <t>C01 18</t>
  </si>
  <si>
    <t>C01 20</t>
  </si>
  <si>
    <t xml:space="preserve">0403032 gm. Dobrcz; </t>
  </si>
  <si>
    <t xml:space="preserve">ul. Długa 54
86-022 Dobrcz </t>
  </si>
  <si>
    <t>C01 22</t>
  </si>
  <si>
    <t xml:space="preserve">0403084 gm. Solec Kujawski - miasto; 
0403085 gm. Solec Kujawski - obszar wiejski; </t>
  </si>
  <si>
    <t xml:space="preserve">ul. Toruńska 8
86-050 Solec Kujawski </t>
  </si>
  <si>
    <t>C01 24</t>
  </si>
  <si>
    <t>Razem za rejon operacyjny 01</t>
  </si>
  <si>
    <t xml:space="preserve">0403044 gm. Koronowo- miasto </t>
  </si>
  <si>
    <t>C08 01</t>
  </si>
  <si>
    <t>18</t>
  </si>
  <si>
    <t xml:space="preserve">0403045 gm. Koronowo- obszar wiejski </t>
  </si>
  <si>
    <t>C08 02</t>
  </si>
  <si>
    <t>Razem za rejon operacyjny 11</t>
  </si>
  <si>
    <t>19</t>
  </si>
  <si>
    <t>0407011 gm. m. Inowrocław, 0407042 gm. Inowrocław,               0407022 gm. Dąbrowa Biskupia, 0407064; 0407065 m. Kruszwica – miasto i obszar wiejski,                                             0407054; 0407055 Janikowo – miasto i obszar wiejski,                             0407074; 0407075 Pakość – miasto i obszar wiejski,                      0407034; 0407035 Gniewkowo – miasto i obszar wiejski, 0407082gm. Rojewo</t>
  </si>
  <si>
    <t xml:space="preserve">  ul. Toruńska 32                       88-100 Inowrocław</t>
  </si>
  <si>
    <t>C11 01</t>
  </si>
  <si>
    <t>20</t>
  </si>
  <si>
    <t>0407011 gm. m. Inowrocław, 0407042 gm. Inowrocław</t>
  </si>
  <si>
    <t xml:space="preserve"> ul. Poznańska 97,                    88-100 Inowrocław</t>
  </si>
  <si>
    <t>C11 10</t>
  </si>
  <si>
    <t>21</t>
  </si>
  <si>
    <t>0407034; 0407035 Gniewkowo – miasto i obszar wiejski,                           0407082 gm. Rojewo</t>
  </si>
  <si>
    <t xml:space="preserve"> ul. Piasta 7a,                          88-140 Gniewkowo</t>
  </si>
  <si>
    <t>C11 08</t>
  </si>
  <si>
    <t>22</t>
  </si>
  <si>
    <t>0407011gm. m. Inowrocław,                      0407042 gm. Inowrocław,                          0407022 gm. Dąbrowa Biskupia</t>
  </si>
  <si>
    <t>C11 02</t>
  </si>
  <si>
    <t>23</t>
  </si>
  <si>
    <t>0407054; 0407055 Janikowo – miasto i obszar wiejski,                            0407074; 0407075 Pakość – miasto i obszar wiejski;</t>
  </si>
  <si>
    <t xml:space="preserve"> ul. Główna 35D,                             88-160 Janikowo</t>
  </si>
  <si>
    <t>C11 06</t>
  </si>
  <si>
    <t>0407064; 0407065 Kruszwica – miasto i obszar wiejski;</t>
  </si>
  <si>
    <t xml:space="preserve"> ul. Niepodległości 47,                       88-150 Kruszwica</t>
  </si>
  <si>
    <t>C11 04</t>
  </si>
  <si>
    <t>Razem za rejon operacyjny 08</t>
  </si>
  <si>
    <t>25</t>
  </si>
  <si>
    <t>0409034; 0409035 Mogilno – miasto i obszar wiejski,                            0409012 gm. Dąbrowa</t>
  </si>
  <si>
    <t xml:space="preserve">  ul. Kościuszki 6                       88-300 Mogil;no</t>
  </si>
  <si>
    <t>C13 01</t>
  </si>
  <si>
    <t>26</t>
  </si>
  <si>
    <t>0409044; 0409045 Strzelno – miasto i obszar wiejski,                            0409022 gm. Jeziora Wielkie</t>
  </si>
  <si>
    <t xml:space="preserve">  ul. Powstańców Wlkp. 8, 88-320 Strzelno</t>
  </si>
  <si>
    <t>C13 02</t>
  </si>
  <si>
    <t>Razem za rejon operacyjny 13</t>
  </si>
  <si>
    <t>27</t>
  </si>
  <si>
    <t>0410034; 0410035 Nakło n. Notecią miasto i powiat nakielski</t>
  </si>
  <si>
    <t xml:space="preserve">ul.Mickiewicza 7,                                89-100  Nakło/Notecią                      </t>
  </si>
  <si>
    <t>C14 01</t>
  </si>
  <si>
    <t>28</t>
  </si>
  <si>
    <t>0410024; 0410025 Mrocza-miasto i obszar wiejski</t>
  </si>
  <si>
    <t xml:space="preserve">ul. Sportowa 9,                           89-115 Mrocza </t>
  </si>
  <si>
    <t>C14 04</t>
  </si>
  <si>
    <t>29</t>
  </si>
  <si>
    <t>0410014; 0410015 Kcynia-miasto i obszar wiejski</t>
  </si>
  <si>
    <t>ul. Libellta 11,                            89-240 Kcynia</t>
  </si>
  <si>
    <t>C14 06</t>
  </si>
  <si>
    <t>30</t>
  </si>
  <si>
    <t>0410054; 0410055 Szubin-miasto i obszar wiejski</t>
  </si>
  <si>
    <t>ul. Ogrodowa 9,                                    89-200  Szubin</t>
  </si>
  <si>
    <t>C14 02</t>
  </si>
  <si>
    <t>Razem za rejon operacyjny 14</t>
  </si>
  <si>
    <t>31</t>
  </si>
  <si>
    <t>0413024 miasto Sępólno;                                 0413025 powiat sępoleński;                           0413032gm. Sośno;</t>
  </si>
  <si>
    <t>ul. Sienkiewicza 54,                                    89-400  Sepólno krajeńskie</t>
  </si>
  <si>
    <t>C17 01</t>
  </si>
  <si>
    <t>32</t>
  </si>
  <si>
    <t>0413014 Kamień Krajeński-miasto;                                  0413015 Kamień Krajeński - obszar wiejski;</t>
  </si>
  <si>
    <t>ul. Wyspiańskiego 2,                                    89-430  Kamień krajeński</t>
  </si>
  <si>
    <t>C17 02</t>
  </si>
  <si>
    <t>33</t>
  </si>
  <si>
    <t>0413044 Więcbork-miasto;  0413045 Więcbork -obszar wiejski</t>
  </si>
  <si>
    <t>ul. Mickiewicza 26,                                    89-410  Więcbork</t>
  </si>
  <si>
    <t>C17 04</t>
  </si>
  <si>
    <t>Razem za rejon operacyjny 17</t>
  </si>
  <si>
    <t>34</t>
  </si>
  <si>
    <t>0414094; 0414095 miasto i powiat świecki (bez gm. Dragacz)</t>
  </si>
  <si>
    <t>ul. Wojska Polskiego 126,                                    86-100  Świecie n. Wisłą</t>
  </si>
  <si>
    <t>C18 01</t>
  </si>
  <si>
    <t>35</t>
  </si>
  <si>
    <t>0414094;0414095 Świecie n. Wisłą-miasto i obszar wiejski; 0414012 Bukowiec;                            0414082 Pruszcz;</t>
  </si>
  <si>
    <t>C18 02</t>
  </si>
  <si>
    <t>36</t>
  </si>
  <si>
    <t>0414064; 0414065 Nowe-miasto i obszar wiejski;                            0414112 Warlubie;</t>
  </si>
  <si>
    <t>ul. Myśliwska 1,                                    86-170  Nowe</t>
  </si>
  <si>
    <t>C18 08</t>
  </si>
  <si>
    <t>37</t>
  </si>
  <si>
    <t>0414072 gm Osie;                         0414042 gm. Jeżewo;                                  0414032 gm. Drzycim;</t>
  </si>
  <si>
    <t>ul. Dworcowa 7,                                    86-150  Osie</t>
  </si>
  <si>
    <t>C18 04</t>
  </si>
  <si>
    <t>38</t>
  </si>
  <si>
    <t>0414052 gm. Lniano;                          0414102 gm. Świekatowo;</t>
  </si>
  <si>
    <t>ul. Wyzwolenia 9,                                    86-141  Lniano</t>
  </si>
  <si>
    <t>C18 06</t>
  </si>
  <si>
    <t>Razem za rejon operacyjny 18</t>
  </si>
  <si>
    <t>39</t>
  </si>
  <si>
    <t>0416064; 0416065 miasto i powiat tucholski</t>
  </si>
  <si>
    <t>ul. Nowodworskiego 14,                                    89-500  Tuchola</t>
  </si>
  <si>
    <t>C19 06</t>
  </si>
  <si>
    <t>40</t>
  </si>
  <si>
    <t>0416022 gm. Gostycyn; 0416042 gm. Lubiewo;</t>
  </si>
  <si>
    <t>ul. Bydgoska 12,                                    89-520  Gostycyn</t>
  </si>
  <si>
    <t>C19 02</t>
  </si>
  <si>
    <t>41</t>
  </si>
  <si>
    <t>0416052 gm. Śliwice;</t>
  </si>
  <si>
    <t>ul. Szkolna 7,                                    89-530  Śliwice</t>
  </si>
  <si>
    <t>C19 04</t>
  </si>
  <si>
    <t>Razem za rejon operacyjny 19</t>
  </si>
  <si>
    <t>42</t>
  </si>
  <si>
    <t>0419064; 0419065 miasto i powiat żniński; 0407092 gm. Złotniki Kujawskie;</t>
  </si>
  <si>
    <t>ul. Szpitalna 30,                                    88-400  Żnin</t>
  </si>
  <si>
    <t>C21 01</t>
  </si>
  <si>
    <t>43</t>
  </si>
  <si>
    <t>0419014; 0419015 Barcin-miasto i obszar wiejski;                0407092 gm. Złotniki Kujawskie</t>
  </si>
  <si>
    <t>ul. Mogileńska 5,                                    88-190  Barcin</t>
  </si>
  <si>
    <t>C21 02</t>
  </si>
  <si>
    <t>44</t>
  </si>
  <si>
    <t>0419052 gm. Rogowo; 0419034; 0419035 Janowiec Wielkopolski-miasto i obszar wiejski;                      0419022 gm. Gąsawa</t>
  </si>
  <si>
    <t>ul. Kościelna 8,                                    88-420  Rogowo</t>
  </si>
  <si>
    <t>C21 04</t>
  </si>
  <si>
    <t>Razem za rejon operacyjny 21</t>
  </si>
  <si>
    <t>45</t>
  </si>
  <si>
    <t>0463011 m. Toruń;  0415092  gm. Zławieś Wielka; 0415062 gm. Łysomice; 0415082 gm. Wielka Nieszawka</t>
  </si>
  <si>
    <t xml:space="preserve"> ul. Grudziądzka 47/51, 87-100 Toruń</t>
  </si>
  <si>
    <t>C0301</t>
  </si>
  <si>
    <t>46</t>
  </si>
  <si>
    <t>0463011 m. Toruń; 0415042 gm. Lubicz;  0415072 gm. Obrowo; 0415032 gm. Czernikowo</t>
  </si>
  <si>
    <t>ul. Konstytucji 3 Maja 40A, 87-100 Toruń</t>
  </si>
  <si>
    <t>C0316</t>
  </si>
  <si>
    <t>47</t>
  </si>
  <si>
    <t>C0304</t>
  </si>
  <si>
    <t>48</t>
  </si>
  <si>
    <t xml:space="preserve">0463011 m. Toruń, </t>
  </si>
  <si>
    <t>ul. Pera Jonssona 7
87-100 Toruń</t>
  </si>
  <si>
    <t>C0302</t>
  </si>
  <si>
    <t>49</t>
  </si>
  <si>
    <t>0463011 m. Toruń; 0415042 gm. Lubicz; 0415072 gm. Obrowo; 0415032 gm. Czernikowo;</t>
  </si>
  <si>
    <t>C0306</t>
  </si>
  <si>
    <t>50</t>
  </si>
  <si>
    <t>0463011 m. Toruń; 0415082 gm. Wielka Nieszawka;</t>
  </si>
  <si>
    <t>ul. Paderewskiego 4/6
87-100 Toruń</t>
  </si>
  <si>
    <t>C0308</t>
  </si>
  <si>
    <t>51</t>
  </si>
  <si>
    <t>0463011 m. Toruń,</t>
  </si>
  <si>
    <t>ul. Włocławska 167
87-100 Toruń</t>
  </si>
  <si>
    <t>C0310</t>
  </si>
  <si>
    <t>52</t>
  </si>
  <si>
    <t>0463011 m. Toruń; 0415062 gm. Łysomice;                                       0415052 gm. Łubianka</t>
  </si>
  <si>
    <t>ul. al. Jana Pawła II 8
Łubianka 87-152</t>
  </si>
  <si>
    <t>C0312</t>
  </si>
  <si>
    <t>53</t>
  </si>
  <si>
    <t>0415032 gm. Czernikowo;</t>
  </si>
  <si>
    <t>ul. Toruńska 20
87-640 Czernikowo</t>
  </si>
  <si>
    <t>C0314</t>
  </si>
  <si>
    <t>Razem za rejon operacyjny 03</t>
  </si>
  <si>
    <t>54</t>
  </si>
  <si>
    <t>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</si>
  <si>
    <t>ul.Radzyńska 4,                      86-320 Łasin</t>
  </si>
  <si>
    <t>55</t>
  </si>
  <si>
    <t xml:space="preserve">0462011; 0406012 m. i gm. Grudziądz; 0406052 gm. Rogóźno;  </t>
  </si>
  <si>
    <t>ul. Rydygiera 15/17          86-300 Grudziądz</t>
  </si>
  <si>
    <t>56</t>
  </si>
  <si>
    <t xml:space="preserve">0462011; 0406012 m. i gm. Grudziądz; 0414022 gm. Dragacz;    </t>
  </si>
  <si>
    <t>ul. Akacjowa 1,           Dolna Grupa,                       86- 134 Dragacz</t>
  </si>
  <si>
    <t>57</t>
  </si>
  <si>
    <t xml:space="preserve">0462011; 0406012 m. i gm. Grudziądz; 0406034; 0406035 Łasin – miasto i obszar wiejski; </t>
  </si>
  <si>
    <t>ul. Szpitalna 6/8,                              86-300 Grudziądz</t>
  </si>
  <si>
    <t>58</t>
  </si>
  <si>
    <t>ul. Strażacka 1,                                      86-300 Grudziądz</t>
  </si>
  <si>
    <t>59</t>
  </si>
  <si>
    <t>0406044; 0406045 Radzyń Chełmiński-miasto i obszar wiejski; 0406022 gm. Gruta;</t>
  </si>
  <si>
    <t>ul. Tysiąclecia 17,                  87-220 Radzyń Chełmiński</t>
  </si>
  <si>
    <t>60</t>
  </si>
  <si>
    <t>0402074; 0402075 Jabłonowo Pomorskie – miasto i obszar wiejski; 0406062 gm. Świecie n. Osą;</t>
  </si>
  <si>
    <t>ul.Główna 22,                                  87-330 Jabłonowo-Pomorskie</t>
  </si>
  <si>
    <t>Razem za rejon operacyjny 02</t>
  </si>
  <si>
    <t>61</t>
  </si>
  <si>
    <t>0415021; 0415022 m. i gm. Chełmża; 0404052 gm. Papowo Biskupie;</t>
  </si>
  <si>
    <t>ul. Szewska 23,                                      87-140 Chełmża,</t>
  </si>
  <si>
    <t>C0401</t>
  </si>
  <si>
    <t>Razem za rejon operacyjny 04</t>
  </si>
  <si>
    <t>62</t>
  </si>
  <si>
    <t>0464011; 0418132 m. i gm. Włocławek; 0418114; 0418115  Lubień Kujawski-miasto i obszar wiejski; 0418124; 0418125 Lubraniec-miasto i obszar wiejski; 0418052 gm. Choceń; 0418084, 0418085 Izbica Kujawska-miasto i obszar wiejski; 0418032 gm. Boniewo;</t>
  </si>
  <si>
    <t>ul. Lunewil 15,                                      87-800 Włocławek,</t>
  </si>
  <si>
    <t>C0501</t>
  </si>
  <si>
    <t>63</t>
  </si>
  <si>
    <t>0464011; 0418132 m. i gm. Włocławek</t>
  </si>
  <si>
    <t>ul. Kaliska 104 A,                                      87-800 Włocławek,</t>
  </si>
  <si>
    <t>C0512</t>
  </si>
  <si>
    <t>64</t>
  </si>
  <si>
    <t>ul. Papieżka 89,                                      87-800 Włocławek,</t>
  </si>
  <si>
    <t>C0514</t>
  </si>
  <si>
    <t>65</t>
  </si>
  <si>
    <t>0464011; 0418132 m. i gm. Włocławek; 0418072  gm. Fabianki; 0418011 Kowal-miasto; 0418092 gm. Kowal; 0418022 gm. Baruchowo; 0418064; 0418065 Chodecz-miasto i obszar wiejski; 0418044; 0418045 Brześć Kujawski-miasto i obszar wiejski;</t>
  </si>
  <si>
    <t>C0502</t>
  </si>
  <si>
    <t>66</t>
  </si>
  <si>
    <t>0418011 Kowal-miasto; 0418092 gm. Kowal; 0416052 gm. Choceń; 0418022 gm. Baruchowo;</t>
  </si>
  <si>
    <t>ul. Piwna 3,                                      87-820 Kowal,</t>
  </si>
  <si>
    <t>C0504</t>
  </si>
  <si>
    <t>67</t>
  </si>
  <si>
    <t>0418044; 0418045 Brześć Kujawski-miasto i obszar wiejski;</t>
  </si>
  <si>
    <t>ul. Królewska 5,                                      87-880 Brześć Kujawski,</t>
  </si>
  <si>
    <t>C0506</t>
  </si>
  <si>
    <t>68</t>
  </si>
  <si>
    <t>0418084; 0418085 Izbica Kujawska-miasto i obszar wiejski; 0418032 gm. Boniewo;</t>
  </si>
  <si>
    <t>ul. Narutowicza 16,                                      87-865 Izbica Kujawska,</t>
  </si>
  <si>
    <t>C0508</t>
  </si>
  <si>
    <t>72</t>
  </si>
  <si>
    <t>69</t>
  </si>
  <si>
    <t>0418064; 0418065 Chodecz-miasto i obszar wiejski; 0418114; 0418115 Lubień Kujawski-miasto i obszar wiejski;</t>
  </si>
  <si>
    <t>ul. Al.. Zwycięstwa 19,                                      87-860 Chodecz,</t>
  </si>
  <si>
    <t>C0510</t>
  </si>
  <si>
    <t>70</t>
  </si>
  <si>
    <t>0401011 miasto i powiat aleksandrowski;                       0418102  gm. Lubanie;</t>
  </si>
  <si>
    <t>ul. Słowackiego 18,                                      87-700 Aleksandrów Kujawski,</t>
  </si>
  <si>
    <t>C0608</t>
  </si>
  <si>
    <t>71</t>
  </si>
  <si>
    <t>0401031 gm. I m. Nieszawa; 0401072 gm. Raciążek; 0401082 gm.Waganiec;</t>
  </si>
  <si>
    <t>ul. Laskowskiego 6,                                      87-730 Nieszawa,</t>
  </si>
  <si>
    <t>C0602</t>
  </si>
  <si>
    <t>0401052 gm. Bądkowo; 0401062 gm. Koneck;                    0418102  gm. Lubanie;</t>
  </si>
  <si>
    <t>ul. Spółdzielcza 1,                                      87-704 Bądkowo,</t>
  </si>
  <si>
    <t>C0604</t>
  </si>
  <si>
    <t>73</t>
  </si>
  <si>
    <t xml:space="preserve">0401021 gm. I m. Ciechocinek;  0401011; 0401042 miasto i powiat aleksandrowski;  </t>
  </si>
  <si>
    <t>ul. Strażacka 1,                                      87-860 Ciechocinek,</t>
  </si>
  <si>
    <t>C0606</t>
  </si>
  <si>
    <t>Razem za rejon operacyjny 06</t>
  </si>
  <si>
    <t>74</t>
  </si>
  <si>
    <t>0402011 Brodnica-miasto; 0402032 gm. Brodnica;                             0402082 gm. Osiek;                            0402102 gm. Zbiczno;                       0402022 gm. Bobrowo;                                0402062 gm. Bartniczka;                                       0402054, 0402055 Górzno-miasto i obszar wiejski;                          0402042 gm. Brzozie;                    0402092 gm. Świedziebnia;</t>
  </si>
  <si>
    <t xml:space="preserve">ul. Wiejska 9
87-300 Brodnica
</t>
  </si>
  <si>
    <t>C0706</t>
  </si>
  <si>
    <t>75</t>
  </si>
  <si>
    <t xml:space="preserve">0402011,0402032  Brodnica miasto i gmina;                            0402082 gm. Osiek;                            0402102 gm. Zbiczno;                                0402022 gm. Bobrowo;                                    0402062 gm. Bartniczka; </t>
  </si>
  <si>
    <t>C0702</t>
  </si>
  <si>
    <t>76</t>
  </si>
  <si>
    <t>0402054, 0402055 Górzno-miasto i obszar wiejski;                          0402042 gm. Brzozie;                                   0402092 gm. Świedziebnia,</t>
  </si>
  <si>
    <t xml:space="preserve">ul. Floriana 16
87-320 Górzno
</t>
  </si>
  <si>
    <t>C0704</t>
  </si>
  <si>
    <t>Razem za rejon operacyjny 07</t>
  </si>
  <si>
    <t>0404011 Chełmno - miasto; 0404022 gm. Chełmno;                       0404022 gm. Kijewo Królewskie;                               0404072 gm. Unisław;                                     0404062 gm. Stolno;</t>
  </si>
  <si>
    <t>ul.Plac Rydygiera 1,               86-200 Chełmno</t>
  </si>
  <si>
    <t>C0901</t>
  </si>
  <si>
    <t>78</t>
  </si>
  <si>
    <t>ul.Plac Rydygiera 1,                       86-200 Chełmno</t>
  </si>
  <si>
    <t>C0902</t>
  </si>
  <si>
    <t>Razem za rejon operacyjny 09</t>
  </si>
  <si>
    <t>79</t>
  </si>
  <si>
    <t>0405011 Golub-Dobrzyń - miasto i powiat golubsko-dobrzyński</t>
  </si>
  <si>
    <t>ul. Dr J.G. Koppa 1 e      87-400 Golub - Dobrzyń</t>
  </si>
  <si>
    <t>C1001</t>
  </si>
  <si>
    <t>80</t>
  </si>
  <si>
    <t>0405044, 0405045 Kowalewo Pomorskie-miasto i obszar wiejski; 0405022 gm. Ciechocin,</t>
  </si>
  <si>
    <t>ul.Brodnicka 1              87-410 Kowalewo Pomorskie</t>
  </si>
  <si>
    <t>C1002</t>
  </si>
  <si>
    <t>Razem za rejon operacyjny 10</t>
  </si>
  <si>
    <t>81</t>
  </si>
  <si>
    <t>0408011 Lipno - miasto i powiat lipnowski</t>
  </si>
  <si>
    <t>ul. Nieszawska 6,                  87-600 Lipno</t>
  </si>
  <si>
    <t>C1206</t>
  </si>
  <si>
    <t>82</t>
  </si>
  <si>
    <t>0408011 Lipno - miasto; 0408062 gm. Lipno;                    0408074; 0408075 gm. Skępe-miasto i obszar wiejski;                            0408052 gm. Kikół;                         0408022 gm. Bobrowniki; 0408032 gm. Chrostkowo;</t>
  </si>
  <si>
    <t>ul. Nieszawska 6,                         87-600 Lipno</t>
  </si>
  <si>
    <t>C1202</t>
  </si>
  <si>
    <t>83</t>
  </si>
  <si>
    <t>0408044, 0408045 Dobrzyń n. Wisłą-miasto i obszar wiejski; 0408092 gm. Wielgie;                                 0408082 gm. Tłuchowo;</t>
  </si>
  <si>
    <t>ul. Szkolna 26,                        87-610 Dborzyń nad Wisłą</t>
  </si>
  <si>
    <t>C1204</t>
  </si>
  <si>
    <t>Razem za rejon operacyjny 12</t>
  </si>
  <si>
    <t>84</t>
  </si>
  <si>
    <t>0411011 Radziejów-miasto i powiat radziejowski;</t>
  </si>
  <si>
    <t>ul. Szpitalna 3,                        88-200 Radziejów</t>
  </si>
  <si>
    <t>C1504</t>
  </si>
  <si>
    <t>85</t>
  </si>
  <si>
    <t>0411042 gm. Osięciny;                        0411072 gm. Topólka;</t>
  </si>
  <si>
    <t>ul. Plac Bohaterów Powstania Warszawy 6/7,  88-220 Osięciny</t>
  </si>
  <si>
    <t>C1502</t>
  </si>
  <si>
    <t>Razem za rejon operacyjny 15</t>
  </si>
  <si>
    <t>86</t>
  </si>
  <si>
    <t>0412011 Rypin - miasto i powiat rypiński;</t>
  </si>
  <si>
    <t>ul. 3maja 2,                            87-500 Rypin</t>
  </si>
  <si>
    <t>C1604</t>
  </si>
  <si>
    <t>87</t>
  </si>
  <si>
    <t>0412052 gm. Skrwilno;                   0412032 gm. Rogowo;</t>
  </si>
  <si>
    <t>ul. Leśna 9,                         87-510 Skrwilno</t>
  </si>
  <si>
    <t>C1602</t>
  </si>
  <si>
    <t>Razem za rejon operacyjny 16</t>
  </si>
  <si>
    <t>88</t>
  </si>
  <si>
    <t>0417011 Wąbrzeźno - miasto i powiat wąbrzeski;                   0404042 gm. Lisewo;</t>
  </si>
  <si>
    <t>ul. Wolności 27,                         87-200 Wąbrzeźno</t>
  </si>
  <si>
    <t>C2004</t>
  </si>
  <si>
    <t>89</t>
  </si>
  <si>
    <t>0417042 gm. Płużnica;                            0404042 gm. Lisewo;</t>
  </si>
  <si>
    <t>Płużnica 61,                    87-214 Płużnica</t>
  </si>
  <si>
    <t>C2002</t>
  </si>
  <si>
    <t>Razem za województwo Kujawsko-Pomorskie</t>
  </si>
  <si>
    <t>Wyjazdy zespołów ratownictwa medycznego, licząc od chwili przyjęcia zgłoszenia przez dyspozytora medycznego do przybycia zespołu ratownictwa medycznego na miejsce zdarzenia</t>
  </si>
  <si>
    <t>Kryterium gęstości zaludnienia</t>
  </si>
  <si>
    <t>Mediana czasu dotarcia zespołów na miejsce zdarzenia</t>
  </si>
  <si>
    <t>Maksymalny czas dotarcia zespołów na miejsce zdarzenia</t>
  </si>
  <si>
    <t>Liczba wyjazdów przekraczających maksymalny czas dotarcia na miejsce zdarzenia</t>
  </si>
  <si>
    <t>Średni czas interwencji zespołu ratownictwa medycznego od przyjęcia zgłoszenia o zdarzeniu do przekazania pacjenta do szpitala</t>
  </si>
  <si>
    <t>Maksymalny czas interwencji zespołu ratownictwa medycznego od przyjęcia zgłoszenia o zdarzeniu do przekazania pacjenta do szpitala</t>
  </si>
  <si>
    <r>
      <rPr>
        <sz val="9"/>
        <rFont val="Arial"/>
        <family val="2"/>
      </rPr>
      <t xml:space="preserve">Nazwa ZRM 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i obszar działania </t>
    </r>
    <r>
      <rPr>
        <vertAlign val="superscript"/>
        <sz val="9"/>
        <rFont val="Arial"/>
        <family val="2"/>
      </rPr>
      <t>2)</t>
    </r>
  </si>
  <si>
    <t>Miasta powyżej 10 tyś. mieszkańców</t>
  </si>
  <si>
    <t>Poza miastem powyżej 10 tyś. mieszkańców</t>
  </si>
  <si>
    <r>
      <rPr>
        <sz val="9"/>
        <color indexed="16"/>
        <rFont val="Arial"/>
        <family val="2"/>
      </rPr>
      <t>04/01</t>
    </r>
    <r>
      <rPr>
        <sz val="9"/>
        <rFont val="Arial"/>
        <family val="2"/>
      </rPr>
      <t xml:space="preserve"> Rejon bydgoski - miasto Bydgoszcz i powiat bydgoski</t>
    </r>
  </si>
  <si>
    <t>2.</t>
  </si>
  <si>
    <r>
      <rPr>
        <sz val="9"/>
        <color indexed="16"/>
        <rFont val="Arial"/>
        <family val="2"/>
      </rPr>
      <t>04/08</t>
    </r>
    <r>
      <rPr>
        <sz val="9"/>
        <rFont val="Arial"/>
        <family val="2"/>
      </rPr>
      <t xml:space="preserve"> Rejon koronowski - gm. Koronowo i obszar wiejski</t>
    </r>
  </si>
  <si>
    <t>3.</t>
  </si>
  <si>
    <r>
      <rPr>
        <sz val="9"/>
        <color indexed="16"/>
        <rFont val="Arial"/>
        <family val="2"/>
      </rPr>
      <t xml:space="preserve">04/11 </t>
    </r>
    <r>
      <rPr>
        <sz val="9"/>
        <rFont val="Arial"/>
        <family val="2"/>
      </rPr>
      <t>Rejon inowrocławski - miasto i powiat inowrocławski</t>
    </r>
  </si>
  <si>
    <t>4.</t>
  </si>
  <si>
    <r>
      <rPr>
        <sz val="9"/>
        <color indexed="16"/>
        <rFont val="Arial"/>
        <family val="2"/>
      </rPr>
      <t>04/13</t>
    </r>
    <r>
      <rPr>
        <sz val="9"/>
        <rFont val="Arial"/>
        <family val="2"/>
      </rPr>
      <t xml:space="preserve"> Razem za rejon mogileński - miasto i powiat mogileński</t>
    </r>
  </si>
  <si>
    <t>5.</t>
  </si>
  <si>
    <r>
      <rPr>
        <sz val="9"/>
        <color indexed="16"/>
        <rFont val="Arial"/>
        <family val="2"/>
      </rPr>
      <t>04/14</t>
    </r>
    <r>
      <rPr>
        <sz val="9"/>
        <rFont val="Arial"/>
        <family val="2"/>
      </rPr>
      <t xml:space="preserve"> Razem za rejon nakielski -  Nakło i gmina Nakło, Sadki i gmina Sadki 0410034;0410035; 0410042</t>
    </r>
  </si>
  <si>
    <t>6.</t>
  </si>
  <si>
    <r>
      <rPr>
        <sz val="9"/>
        <color indexed="16"/>
        <rFont val="Arial"/>
        <family val="2"/>
      </rPr>
      <t>04/17</t>
    </r>
    <r>
      <rPr>
        <sz val="9"/>
        <rFont val="Arial"/>
        <family val="2"/>
      </rPr>
      <t xml:space="preserve"> Razem za rejon sępoleński - miasto i powiat sępoleński</t>
    </r>
  </si>
  <si>
    <t>7.</t>
  </si>
  <si>
    <r>
      <rPr>
        <sz val="9"/>
        <color indexed="16"/>
        <rFont val="Arial"/>
        <family val="2"/>
      </rPr>
      <t>04/18</t>
    </r>
    <r>
      <rPr>
        <sz val="9"/>
        <rFont val="Arial"/>
        <family val="2"/>
      </rPr>
      <t xml:space="preserve"> Razem za rejon świecki - miasto i powiat świecki</t>
    </r>
  </si>
  <si>
    <t>8.</t>
  </si>
  <si>
    <r>
      <rPr>
        <sz val="9"/>
        <color indexed="16"/>
        <rFont val="Arial"/>
        <family val="2"/>
      </rPr>
      <t>04/19</t>
    </r>
    <r>
      <rPr>
        <sz val="9"/>
        <rFont val="Arial"/>
        <family val="2"/>
      </rPr>
      <t xml:space="preserve"> Razem za rejon tucholski - miasto i powiat Tuchola</t>
    </r>
  </si>
  <si>
    <t>9.</t>
  </si>
  <si>
    <r>
      <rPr>
        <sz val="9"/>
        <color indexed="16"/>
        <rFont val="Arial"/>
        <family val="2"/>
      </rPr>
      <t>04/21</t>
    </r>
    <r>
      <rPr>
        <sz val="9"/>
        <rFont val="Arial"/>
        <family val="2"/>
      </rPr>
      <t xml:space="preserve"> Rejon żniński - miasto i powiat żniński oraz gm. Złotniki Kujawskie</t>
    </r>
  </si>
  <si>
    <r>
      <rPr>
        <sz val="9"/>
        <color indexed="16"/>
        <rFont val="Arial"/>
        <family val="2"/>
      </rPr>
      <t xml:space="preserve">04/03 - </t>
    </r>
    <r>
      <rPr>
        <sz val="9"/>
        <rFont val="Arial"/>
        <family val="2"/>
      </rPr>
      <t xml:space="preserve"> Razem za rejon torunski - miasto i powiat toruński</t>
    </r>
  </si>
  <si>
    <r>
      <rPr>
        <sz val="9"/>
        <color indexed="16"/>
        <rFont val="Arial"/>
        <family val="2"/>
      </rPr>
      <t xml:space="preserve">04/02 - </t>
    </r>
    <r>
      <rPr>
        <sz val="9"/>
        <rFont val="Arial"/>
        <family val="2"/>
      </rPr>
      <t xml:space="preserve"> Razem za rejon grudziądzki - miasto i powiat grudziądzki</t>
    </r>
  </si>
  <si>
    <r>
      <rPr>
        <sz val="9"/>
        <color indexed="16"/>
        <rFont val="Arial"/>
        <family val="2"/>
      </rPr>
      <t xml:space="preserve">04/05 - </t>
    </r>
    <r>
      <rPr>
        <sz val="9"/>
        <rFont val="Arial"/>
        <family val="2"/>
      </rPr>
      <t>Razem za rejon włocławski - miasto Włocławek i powiat włocławek</t>
    </r>
  </si>
  <si>
    <t xml:space="preserve">04/06 -  Razem za rejon aleksandrowski miasto i powiat aleksandrowski;  </t>
  </si>
  <si>
    <r>
      <rPr>
        <sz val="9"/>
        <color indexed="16"/>
        <rFont val="Arial"/>
        <family val="2"/>
      </rPr>
      <t>04/07</t>
    </r>
    <r>
      <rPr>
        <sz val="9"/>
        <rFont val="Arial"/>
        <family val="2"/>
      </rPr>
      <t xml:space="preserve"> - Razem za rejon brodnicki miasto i powiat brodnicki</t>
    </r>
  </si>
  <si>
    <r>
      <rPr>
        <sz val="9"/>
        <color indexed="16"/>
        <rFont val="Arial"/>
        <family val="2"/>
      </rPr>
      <t>04/09 -</t>
    </r>
    <r>
      <rPr>
        <sz val="9"/>
        <rFont val="Arial"/>
        <family val="2"/>
      </rPr>
      <t>Razem za rejon chełmiński - miasto i powiat chełmiński</t>
    </r>
  </si>
  <si>
    <r>
      <rPr>
        <sz val="9"/>
        <color indexed="16"/>
        <rFont val="Arial"/>
        <family val="2"/>
      </rPr>
      <t>04/10 -</t>
    </r>
    <r>
      <rPr>
        <sz val="9"/>
        <rFont val="Arial"/>
        <family val="2"/>
      </rPr>
      <t xml:space="preserve"> Razem za rejon golubsko-dobrzyński - miasto i powiat golubsko-dobrzyński</t>
    </r>
  </si>
  <si>
    <t>16</t>
  </si>
  <si>
    <r>
      <rPr>
        <sz val="9"/>
        <color indexed="16"/>
        <rFont val="Arial"/>
        <family val="2"/>
      </rPr>
      <t>04/12 -</t>
    </r>
    <r>
      <rPr>
        <sz val="9"/>
        <rFont val="Arial"/>
        <family val="2"/>
      </rPr>
      <t xml:space="preserve"> Razem za rejon lipnowski - miasto i powiat lipnowski</t>
    </r>
  </si>
  <si>
    <r>
      <rPr>
        <sz val="9"/>
        <color indexed="16"/>
        <rFont val="Arial"/>
        <family val="2"/>
      </rPr>
      <t>04/15 -</t>
    </r>
    <r>
      <rPr>
        <sz val="9"/>
        <rFont val="Arial"/>
        <family val="2"/>
      </rPr>
      <t xml:space="preserve"> Razem za rejon radziejowski - miasto i powiat radziejowski</t>
    </r>
  </si>
  <si>
    <r>
      <rPr>
        <sz val="9"/>
        <color indexed="16"/>
        <rFont val="Arial"/>
        <family val="2"/>
      </rPr>
      <t xml:space="preserve">04/16 </t>
    </r>
    <r>
      <rPr>
        <sz val="9"/>
        <rFont val="Arial"/>
        <family val="2"/>
      </rPr>
      <t>- Razem za rejon rypiński - miasto i powiat rypiński</t>
    </r>
  </si>
  <si>
    <r>
      <rPr>
        <sz val="9"/>
        <color indexed="16"/>
        <rFont val="Arial"/>
        <family val="2"/>
      </rPr>
      <t xml:space="preserve">04/20 </t>
    </r>
    <r>
      <rPr>
        <sz val="9"/>
        <rFont val="Arial"/>
        <family val="2"/>
      </rPr>
      <t>- Razem za rejon wąbrzeski - miasto i powiat wąbrzeski</t>
    </r>
  </si>
  <si>
    <t>Mediana czasu dotarcia zespołów na miejsce zdarzenia za województwo Kujawsko-Pomorskie</t>
  </si>
  <si>
    <t>1) Służy do identyfikacji zespołu ratownictwa medycznego za pomocą środków zapewniających łączność między centrum powiadamiania ratunkowego, zespołami ratownictwa medycznego, w tym lotniczymi zespołami ratownictwa medycznego, szpitalnymi oddziałami ratunkowymi oraz z jednostkami współpracującymi z systemem Państwowe Ratownictwo Medyczne.
2) Stosuje się 7-znakowy kod TERYT w zakresie systemu identyfikatorów i nazw jednostek podziału administracyjnego; nie używa się kodów zakończonych cyfrą „3”, kolejne pozycje obszaru działania oddziela się średnikiem i spacją.</t>
  </si>
  <si>
    <t>Województwo</t>
  </si>
  <si>
    <t>Czas dyżuru</t>
  </si>
  <si>
    <t>kujawsko-pomorskie</t>
  </si>
  <si>
    <t>LPR Filia w Bydgoszczy 
ul. Paderewskiego 1
86-005 Białe Błota</t>
  </si>
  <si>
    <t>Od wschodu
(lecz nie wcześniej niż od 7:00)
do 45' przed zachodem
(lecz nie później niż do 20:00)</t>
  </si>
  <si>
    <t>Dysponent jednostki</t>
  </si>
  <si>
    <t>Lądowisko zlokalizowane bezpośrednio przy SOR (podać odległość w metrach od SOR)</t>
  </si>
  <si>
    <t>Lądowisko w odległości wymagającej użycia specjalistycznych środków transportu sanitarnego (podać odległość w metrach od SOR)</t>
  </si>
  <si>
    <t>Liczba stanowisk resuscytacyjnych</t>
  </si>
  <si>
    <t>Liczba stanowisk intensywnej terapii</t>
  </si>
  <si>
    <t>Liczba stanowisk obserwacyjnych</t>
  </si>
  <si>
    <t>3a</t>
  </si>
  <si>
    <t>3b</t>
  </si>
  <si>
    <t>3c</t>
  </si>
  <si>
    <t>3d</t>
  </si>
  <si>
    <t>Nazwa</t>
  </si>
  <si>
    <t>Adres</t>
  </si>
  <si>
    <r>
      <rPr>
        <sz val="11"/>
        <rFont val="Arial"/>
        <family val="2"/>
      </rPr>
      <t>V część kodu resortowego</t>
    </r>
    <r>
      <rPr>
        <vertAlign val="superscript"/>
        <sz val="11"/>
        <rFont val="Arial"/>
        <family val="2"/>
      </rPr>
      <t>2)</t>
    </r>
  </si>
  <si>
    <t>Nazwa jednostki organizacyjnej</t>
  </si>
  <si>
    <t>Adres jednostki organizacyjnej</t>
  </si>
  <si>
    <t>Lądowisko całodobowe</t>
  </si>
  <si>
    <t>Lądowisko nieprzystosowane do startów i lądowań w nocy</t>
  </si>
  <si>
    <t>Powiat: Miasto Bydgoszcz</t>
  </si>
  <si>
    <t>Szpital Uniwersytecki nr 2 im. Jana Biziela</t>
  </si>
  <si>
    <t>Bydgoszcz</t>
  </si>
  <si>
    <t>2233</t>
  </si>
  <si>
    <t>01</t>
  </si>
  <si>
    <t>OKMR</t>
  </si>
  <si>
    <t>ul. Ujejskiego 75</t>
  </si>
  <si>
    <t>Ujejskiego 75</t>
  </si>
  <si>
    <t>85-168 Bydgoszcz</t>
  </si>
  <si>
    <t>Szpital Uniwersytecki nr 21 w Bydgoszczy</t>
  </si>
  <si>
    <t xml:space="preserve">ul. M. Skłodowskiej-Curie 9,                </t>
  </si>
  <si>
    <t>Klinika Medycyny Ratunkowej</t>
  </si>
  <si>
    <t>tak</t>
  </si>
  <si>
    <t xml:space="preserve"> 85-094 Bydgoszcz</t>
  </si>
  <si>
    <t>10 Wojskowy Szpital Kliniczny z Polikliniką  SPZOZ</t>
  </si>
  <si>
    <t xml:space="preserve">ul. Powstańców Warszawy 5 </t>
  </si>
  <si>
    <t>09</t>
  </si>
  <si>
    <t>Kliniczny Szpitalny Oddział Ratunkowy</t>
  </si>
  <si>
    <t>ul. Powstańców Warszawy 5</t>
  </si>
  <si>
    <t>85-681 Bydgoszcz</t>
  </si>
  <si>
    <t xml:space="preserve"> 85-681 Bydgoszcz </t>
  </si>
  <si>
    <t>Powiat: Miasto Toruń</t>
  </si>
  <si>
    <t>Wojewódzki Szpital Zespolony im. L. Rydygiera</t>
  </si>
  <si>
    <t>ul. Św. Józefa 53/59</t>
  </si>
  <si>
    <t>brak</t>
  </si>
  <si>
    <t>tak (1000)</t>
  </si>
  <si>
    <t>87-100 Toruń</t>
  </si>
  <si>
    <t>Powiat: żniński</t>
  </si>
  <si>
    <t>Pałuckie Centrum Zdrowia sp. z o.o. NZOZ Żnin</t>
  </si>
  <si>
    <t>ul. Szpitalna 30</t>
  </si>
  <si>
    <t>03</t>
  </si>
  <si>
    <t>88-400 Żnin</t>
  </si>
  <si>
    <t>Powiat: inowrocławski</t>
  </si>
  <si>
    <t>Szpital Wielospecjalistyczny i9m. Dr L. Błażka w Inowrocławiu</t>
  </si>
  <si>
    <t>ul. Poznańska 97</t>
  </si>
  <si>
    <t>Szpital Powiatowy</t>
  </si>
  <si>
    <t>tak 250</t>
  </si>
  <si>
    <t>nie</t>
  </si>
  <si>
    <t>88-100 Inowrocław</t>
  </si>
  <si>
    <t>Powiat: Miasto Włocławek</t>
  </si>
  <si>
    <t xml:space="preserve">Wojewódzki Szpital Specjalistyczny  we Włocławku. </t>
  </si>
  <si>
    <t>ul. Wieniecka 49</t>
  </si>
  <si>
    <t>Wojwewódzki Szpital Specjalistyczny</t>
  </si>
  <si>
    <t>taki</t>
  </si>
  <si>
    <t>87-800 Włocławek</t>
  </si>
  <si>
    <t>Powiat:brodnicki</t>
  </si>
  <si>
    <t>Zespół Opieki Zdrowotnej w Brodnicy</t>
  </si>
  <si>
    <t>87-300 Brodnica</t>
  </si>
  <si>
    <t>Powiatowy Szpital w Brodnicy</t>
  </si>
  <si>
    <t>ul. Wiejska 9</t>
  </si>
  <si>
    <t>Wiejska 9</t>
  </si>
  <si>
    <t>Powiat: Miasto Grudziądz</t>
  </si>
  <si>
    <t>Regionalny Szpital Specjalistyczny im. dr Wł. Biegańskiego                w Grudziądzu</t>
  </si>
  <si>
    <t>ul. dr Ludwika Rydygiera 15/17</t>
  </si>
  <si>
    <t>04</t>
  </si>
  <si>
    <t>Szpitalny Oddział Ratunkowy i Szpitalny Oddział Ratunkowy dla Dzieci</t>
  </si>
  <si>
    <t>86-300 Grudziądz</t>
  </si>
  <si>
    <t>Powiat: świecki</t>
  </si>
  <si>
    <t>NZOZ "Nowy Szpital"</t>
  </si>
  <si>
    <t>ul. Wojska Polskiego 126</t>
  </si>
  <si>
    <t>86-100 Świecie n. Wisłą</t>
  </si>
  <si>
    <t>Razem: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</si>
  <si>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</si>
  <si>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>Powiat</t>
  </si>
  <si>
    <t>Adres szpitala</t>
  </si>
  <si>
    <t>Adres lokalizacji oddziału szpitalnego</t>
  </si>
  <si>
    <t>Oddział szpitalny wyspecjalizowany w zakresie udzielania świadczeń zdrowotnych niezbędnych dla ratownictwa medycznego</t>
  </si>
  <si>
    <t>8a</t>
  </si>
  <si>
    <t>8b</t>
  </si>
  <si>
    <t>8c</t>
  </si>
  <si>
    <t>8d</t>
  </si>
  <si>
    <t>8e</t>
  </si>
  <si>
    <t>Nazwa własna oddzialu szpitalnego</t>
  </si>
  <si>
    <r>
      <rPr>
        <sz val="11"/>
        <rFont val="Arial"/>
        <family val="2"/>
      </rPr>
      <t>VII część kodu resortowego</t>
    </r>
    <r>
      <rPr>
        <vertAlign val="superscript"/>
        <sz val="11"/>
        <rFont val="Arial"/>
        <family val="2"/>
      </rPr>
      <t>2)</t>
    </r>
  </si>
  <si>
    <r>
      <rPr>
        <sz val="11"/>
        <rFont val="Arial"/>
        <family val="2"/>
      </rPr>
      <t xml:space="preserve">Specjalność zgodnie z VIII częścia kodu resortowego </t>
    </r>
    <r>
      <rPr>
        <vertAlign val="superscript"/>
        <sz val="11"/>
        <rFont val="Arial"/>
        <family val="2"/>
      </rPr>
      <t>2)</t>
    </r>
  </si>
  <si>
    <t>Liczba łóżek według stanu w dniu 31 XII</t>
  </si>
  <si>
    <r>
      <rPr>
        <sz val="11"/>
        <rFont val="Arial"/>
        <family val="2"/>
      </rPr>
      <t>Dziedzina medyczna zgodnie z X częścią kodu resortowego</t>
    </r>
    <r>
      <rPr>
        <vertAlign val="superscript"/>
        <sz val="11"/>
        <rFont val="Arial"/>
        <family val="2"/>
      </rPr>
      <t>2)</t>
    </r>
  </si>
  <si>
    <t>Grudziądzki</t>
  </si>
  <si>
    <t>SP ZOZ im. Macieja z Miechowa w Łasinie</t>
  </si>
  <si>
    <t>ul. Radzyńska 4               86-320 Łasin</t>
  </si>
  <si>
    <t>2417</t>
  </si>
  <si>
    <t>ul. Radzyńska 4                  86-320 Łasin</t>
  </si>
  <si>
    <t>Izba przyjęć</t>
  </si>
  <si>
    <t>004</t>
  </si>
  <si>
    <t>4900</t>
  </si>
  <si>
    <t>nie dotyczy</t>
  </si>
  <si>
    <t>2</t>
  </si>
  <si>
    <t>Radziejowski</t>
  </si>
  <si>
    <t xml:space="preserve">Samodzielny Publiczny Zakład Opieki Zdrowotnej </t>
  </si>
  <si>
    <t>ul. Szpitalna 3                         88-200 Radziejów</t>
  </si>
  <si>
    <t>2447</t>
  </si>
  <si>
    <t>ul. Szpitalna 3                            88-200 Radziejów</t>
  </si>
  <si>
    <t>Izba Przyjęć</t>
  </si>
  <si>
    <t>010</t>
  </si>
  <si>
    <t>Rypiński</t>
  </si>
  <si>
    <t>Samodzielny Publiczny Zakład Opieki Zdrowotnej</t>
  </si>
  <si>
    <t>ul. 3-go Maja 2                 87-500 Rypin</t>
  </si>
  <si>
    <t>2449</t>
  </si>
  <si>
    <t>ul. 3-go Maja 2                  87-500 Rypin</t>
  </si>
  <si>
    <t>Mogileński</t>
  </si>
  <si>
    <t>Szpital Powiatu Mogileńskiego z Filią im. J.Strusia w Mogilnie i Filią im. T. Chałubińskiego w Strzelnie</t>
  </si>
  <si>
    <t>ul. Tadeusza Kościuszki 10                                               88-300 Mogilno</t>
  </si>
  <si>
    <t>22225</t>
  </si>
  <si>
    <t>ul. Tadeusza Kościuszki 10                  88-300 Mogilno</t>
  </si>
  <si>
    <t>003</t>
  </si>
  <si>
    <t>07</t>
  </si>
  <si>
    <t>ul. Powstańców Wielkopolskich 8 Strzelno/ w rejestrze wojewody Powstania Wielkopolskiego</t>
  </si>
  <si>
    <t>017</t>
  </si>
  <si>
    <t>2388</t>
  </si>
  <si>
    <t>007</t>
  </si>
  <si>
    <t>4902</t>
  </si>
  <si>
    <t>Chełmiński</t>
  </si>
  <si>
    <t>ul. Plac Rydygiera 1 86-200 Chełmno</t>
  </si>
  <si>
    <t>2391</t>
  </si>
  <si>
    <t>Tucholski</t>
  </si>
  <si>
    <t>"Szpital Tucholski" Spółka z o.o.</t>
  </si>
  <si>
    <t>ul. Nowodworskiego 14-18 89-500 Tuchola</t>
  </si>
  <si>
    <t>2756</t>
  </si>
  <si>
    <t>013</t>
  </si>
  <si>
    <t>Oddział Kardiologiczny z pracownią  Kardiologii Inwazyjnej</t>
  </si>
  <si>
    <t>056</t>
  </si>
  <si>
    <t>4100</t>
  </si>
  <si>
    <t>Aleksandrowski</t>
  </si>
  <si>
    <t>Szpital Powiatowy w Aleksandrowie Kujawskim  Sp. z o.o.</t>
  </si>
  <si>
    <t>ul. Juliusza Słowackiego 18 87-700 Aleksandrów Kujawski</t>
  </si>
  <si>
    <t>2894</t>
  </si>
  <si>
    <t>Sępoleński</t>
  </si>
  <si>
    <t>Novum - Med. Spółka z o.o.</t>
  </si>
  <si>
    <t>ul. Mickiewicza 26                  89-410 Więcbork</t>
  </si>
  <si>
    <t>2919</t>
  </si>
  <si>
    <t>ul. Mickiewicza 26 89-410 Więcbork</t>
  </si>
  <si>
    <t>Żniński</t>
  </si>
  <si>
    <t>2917</t>
  </si>
  <si>
    <t>025</t>
  </si>
  <si>
    <t>Świecki</t>
  </si>
  <si>
    <t>19502</t>
  </si>
  <si>
    <t>ul. Wojska Polskiego 126 86-100 Świecie</t>
  </si>
  <si>
    <t>037</t>
  </si>
  <si>
    <t>Oddział Neurologii</t>
  </si>
  <si>
    <t>012</t>
  </si>
  <si>
    <t>4220</t>
  </si>
  <si>
    <t>Nakielski</t>
  </si>
  <si>
    <t>Nowy Szpital w Nakle i Szubinie Sp. z o.o.</t>
  </si>
  <si>
    <t>ul. Aleja Mickiewicza 7 89-100 Nakło nad Notecią</t>
  </si>
  <si>
    <t>20437</t>
  </si>
  <si>
    <t>054</t>
  </si>
  <si>
    <t>ul Ogrodowa 9 Szubin</t>
  </si>
  <si>
    <t>Wąbrzeski</t>
  </si>
  <si>
    <t>Nowy Szpital w Wąbrzeźnie Sp. z o.o.</t>
  </si>
  <si>
    <t>ul. Wolności 27                    87-200 Wąbrzeźno</t>
  </si>
  <si>
    <t>22714</t>
  </si>
  <si>
    <t>024</t>
  </si>
  <si>
    <t>Lipnowski</t>
  </si>
  <si>
    <t>Szpital Lipno Sp. z o.o.</t>
  </si>
  <si>
    <t xml:space="preserve"> ul. Nieszawska 6                  87-600 Lipno</t>
  </si>
  <si>
    <t>23149</t>
  </si>
  <si>
    <t xml:space="preserve"> ul. Nieszawska 6                    87-600 Lipno</t>
  </si>
  <si>
    <t>Izba Przyjęć Psychiatryczna</t>
  </si>
  <si>
    <t>065</t>
  </si>
  <si>
    <t xml:space="preserve"> ul. Nieszawska 6               87-600 Lipno</t>
  </si>
  <si>
    <t xml:space="preserve"> ul. Nieszawska 6                   87-600 Lipno</t>
  </si>
  <si>
    <t>Oddział Psychiatryczny I, II, III</t>
  </si>
  <si>
    <t>058 (I) 057 (II) 070 (III)</t>
  </si>
  <si>
    <t>4700</t>
  </si>
  <si>
    <t>29 (I) 33 (II) 28 (III)</t>
  </si>
  <si>
    <t>008</t>
  </si>
  <si>
    <t>42220</t>
  </si>
  <si>
    <t>Toruński</t>
  </si>
  <si>
    <t>Szpital Powiatowy Sp. z o.o.</t>
  </si>
  <si>
    <t>ul. Szewska 23                  87-140 Chełmża</t>
  </si>
  <si>
    <t>2714</t>
  </si>
  <si>
    <t>ul. Szewska 23                      87-140 Chełmża</t>
  </si>
  <si>
    <t>Golubsko-Dobrzyński</t>
  </si>
  <si>
    <t>ul. dr Jerzego Gerarda Koppa 1E</t>
  </si>
  <si>
    <t>2713</t>
  </si>
  <si>
    <t>009</t>
  </si>
  <si>
    <t>Wielospecjalistyczny Szpital Miejski im. dr. Emila Warmińskiego</t>
  </si>
  <si>
    <t>ul. Szpitalna 19                  85-826 Bydgoszcz</t>
  </si>
  <si>
    <t>2247</t>
  </si>
  <si>
    <t>ul. Szpitalna 19                    85-826 Bydgoszcz</t>
  </si>
  <si>
    <t>001</t>
  </si>
  <si>
    <t>ul. Szpitalna 19                     85-826 Bydgoszcz</t>
  </si>
  <si>
    <t>Oddział Kardiologii</t>
  </si>
  <si>
    <t>Specjalistyczny Szpital Miejski w Toruniu</t>
  </si>
  <si>
    <t>ul. Batorego 17-19               87-100 Toruń</t>
  </si>
  <si>
    <t>2435</t>
  </si>
  <si>
    <t>ul. Batorego 17-19 87-100 Toruń</t>
  </si>
  <si>
    <t>Oddział Kardiologii i Intensywnej Opieki Kardiologicznej</t>
  </si>
  <si>
    <t>002</t>
  </si>
  <si>
    <t>Inowrocławski</t>
  </si>
  <si>
    <t>ul. Poznańska 97              88-100 Inowrocław</t>
  </si>
  <si>
    <t>0407014</t>
  </si>
  <si>
    <t>020</t>
  </si>
  <si>
    <t>ul. Poznańska 97                     88-100 Inowrocław</t>
  </si>
  <si>
    <t xml:space="preserve">Oddział Kardiologiczny </t>
  </si>
  <si>
    <t>102</t>
  </si>
  <si>
    <t>Oddział Neurologiczny, Oddział Udarowy</t>
  </si>
  <si>
    <t>011</t>
  </si>
  <si>
    <t>Wojewódzki Szpital Obserwacyjno - Zakaźny</t>
  </si>
  <si>
    <t>ul. Św. Floriana 12               85-030 Bydgoszcz</t>
  </si>
  <si>
    <t>2256</t>
  </si>
  <si>
    <t>ul. Św. Floriana 12 85-030 Bydgoszcz</t>
  </si>
  <si>
    <t>005</t>
  </si>
  <si>
    <t>08</t>
  </si>
  <si>
    <t>m. Grudziądz</t>
  </si>
  <si>
    <t>ul. Dr Ludwika Rydygiera 15/17               86-300 Grudziądz</t>
  </si>
  <si>
    <t>2428</t>
  </si>
  <si>
    <t>ul. Dr Ludwika Rydygiera 15/17                86-300 Grudziądz</t>
  </si>
  <si>
    <t>Oddział Neurologiczny i Neuroimmunologii Klinicznej</t>
  </si>
  <si>
    <t>237</t>
  </si>
  <si>
    <t>ul. Dr Ludwika Rydygiera 15/17                 86-300 Grudziądz</t>
  </si>
  <si>
    <t>Oddział Intensywnego Nadzoru Kardiologicznego, Kardiologii Inwazyjnej</t>
  </si>
  <si>
    <t>176</t>
  </si>
  <si>
    <t>4106</t>
  </si>
  <si>
    <t>ul. Dr Ludwika Rydygiera 15/17              86-300 Grudziądz</t>
  </si>
  <si>
    <t>246</t>
  </si>
  <si>
    <t>Oddział Psychiatryczny I,II</t>
  </si>
  <si>
    <t>247 (I) 248 (II)</t>
  </si>
  <si>
    <t xml:space="preserve">45 45 </t>
  </si>
  <si>
    <t>Oddział Psychiatryczny Dzieci i Młodzieży</t>
  </si>
  <si>
    <t>169</t>
  </si>
  <si>
    <t>4701</t>
  </si>
  <si>
    <t>m. Włocławek</t>
  </si>
  <si>
    <t>155388</t>
  </si>
  <si>
    <t>021</t>
  </si>
  <si>
    <t>ul. Wieniecka 49                 87-800 Włocławek</t>
  </si>
  <si>
    <t>ul. Wieniecka 49           87-800 Włocławek</t>
  </si>
  <si>
    <t>Kujawsko - Pomorskie Centrum Pulmonologii w Bydgoszczy</t>
  </si>
  <si>
    <t>ul. Seminaryjna 1                   85-326 Bydgoszcz</t>
  </si>
  <si>
    <t>2240</t>
  </si>
  <si>
    <t>ul. Seminaryjna 1                  85-326 Bydgoszcz</t>
  </si>
  <si>
    <t>022</t>
  </si>
  <si>
    <t>Wojewódzki Szpital Dziecięcy im. J. Brudzińskiego</t>
  </si>
  <si>
    <t>ul. Jana Karola Chodkiewicza 44</t>
  </si>
  <si>
    <t>2215</t>
  </si>
  <si>
    <t>4901</t>
  </si>
  <si>
    <t>18588</t>
  </si>
  <si>
    <t>018</t>
  </si>
  <si>
    <t>ul. Marii Skłodowskiej - Curie 10</t>
  </si>
  <si>
    <t>Klinika Neurologii</t>
  </si>
  <si>
    <t>ul. Marii Skłodowskiej - Curie 11</t>
  </si>
  <si>
    <t>Klinika Kardiologii</t>
  </si>
  <si>
    <t>ul. Marii Skłodowskiej - Curie 12</t>
  </si>
  <si>
    <t>Klinika Psychiatrii, Oddział Zaburzeń Lękowych i Afektywnych</t>
  </si>
  <si>
    <t>161</t>
  </si>
  <si>
    <t>ul. Marii Skłodowskiej - Curie 13</t>
  </si>
  <si>
    <t>Oddział Leczenia Uzależnień</t>
  </si>
  <si>
    <t>159</t>
  </si>
  <si>
    <t>4740</t>
  </si>
  <si>
    <t>ul. Marii Skłodowskiej - Curie 15</t>
  </si>
  <si>
    <t>Psychiatryczna Izba Przyjęć</t>
  </si>
  <si>
    <t>160</t>
  </si>
  <si>
    <t>18558</t>
  </si>
  <si>
    <t>029</t>
  </si>
  <si>
    <t>ul. Powstańców Warszawy 6</t>
  </si>
  <si>
    <t>Oddział Kliniczny Neurologiczny</t>
  </si>
  <si>
    <t>ul. Powstańców Warszawy 7</t>
  </si>
  <si>
    <t>Oddział Kardiologii Inwazyjnej</t>
  </si>
  <si>
    <t>124</t>
  </si>
  <si>
    <t>ul. Powstańców Warszawy 8</t>
  </si>
  <si>
    <t>Klinika Psychiatrii - Oddział Kliniczny Ogólnopsychiatryczny</t>
  </si>
  <si>
    <t>Samodzielny Publiczny Wielospecjalistyczny Zakład  opieki Zdrowotnej</t>
  </si>
  <si>
    <t>ul. Ks. Ryszarda Markwarta 4-6                85- 015 Bydgoszcz</t>
  </si>
  <si>
    <t>18807</t>
  </si>
  <si>
    <t>ul. Ks. Ryszarda Markwarta 4-6                 85-015 Bydgoszcz</t>
  </si>
  <si>
    <t>ul. Ks. Ryszarda Markwarta 4-6               85-015 Bydgoszcz</t>
  </si>
  <si>
    <t>Oddział Neurologiczny</t>
  </si>
  <si>
    <t>ul. Kornela Ujejskiego 75                      85-168 Bydgoszcz</t>
  </si>
  <si>
    <t>Centrum Interwencyjnego Leczenia Udarów - Oddział Neurologiczny</t>
  </si>
  <si>
    <t>151</t>
  </si>
  <si>
    <t>ul. Kornela Ujejskiego 75                  85-168 Bydgoszcz</t>
  </si>
  <si>
    <t>ul. Św. Józefa 53-59 87-100 Toruń</t>
  </si>
  <si>
    <t>2403</t>
  </si>
  <si>
    <t>ul. Konstytucji 3-go Maja 42 Toruń</t>
  </si>
  <si>
    <t>210</t>
  </si>
  <si>
    <t>ul. Krasińskiego 4/4a Toruń</t>
  </si>
  <si>
    <t>220</t>
  </si>
  <si>
    <t>Oddział Kardiologii i Intensywnego Nadzoru Kardiologicznego</t>
  </si>
  <si>
    <t>ul. Marii Skłodowskiej - Curie 27/29 Toruń</t>
  </si>
  <si>
    <t>Izba Przyjęć I (psychiatryczna)</t>
  </si>
  <si>
    <t>213</t>
  </si>
  <si>
    <t>Aleja Mickiewicza 24/26 Toruń</t>
  </si>
  <si>
    <t>Izba Przyjęć II (psychiatryczna)</t>
  </si>
  <si>
    <t>214</t>
  </si>
  <si>
    <t>Oddział II Psychiatryczny Męski, Oddział III Psychiatryczny Żeński</t>
  </si>
  <si>
    <t>215 216</t>
  </si>
  <si>
    <t>40 34</t>
  </si>
  <si>
    <t>II Klinika Psychiatrii</t>
  </si>
  <si>
    <t>217</t>
  </si>
  <si>
    <t>Kliniczny VI Psychiatrii Młodzieży</t>
  </si>
  <si>
    <t>218</t>
  </si>
  <si>
    <t>Kliniczny VIII Psychiatrii Wieku Podeszłego</t>
  </si>
  <si>
    <t>219</t>
  </si>
  <si>
    <t>4712</t>
  </si>
  <si>
    <t>Wojewódzki Szpital Dla  Nerwowo i Psychicznie Chorych im. dra Józefa Bednarza</t>
  </si>
  <si>
    <t>ul. Sądowa 18                                  86-100 Świecie</t>
  </si>
  <si>
    <t>ul. Sądowa 18                       86-100 Świecie</t>
  </si>
  <si>
    <t>026</t>
  </si>
  <si>
    <t>ul. Sądowa 18                 86-100 Świecie</t>
  </si>
  <si>
    <t>Oddział Psychiatryczny Ogólny I, II, IIIA, IIIIB, IV, V,X,XIB</t>
  </si>
  <si>
    <t>001 002 003 004 005 006 010 022</t>
  </si>
  <si>
    <t>30 30 30 30 30 30 30 29</t>
  </si>
  <si>
    <t>ul. Sądowa 18                   86-100 Świecie</t>
  </si>
  <si>
    <t>Oddział Psychiatrii Sądowej o wzmocnionym zabezpieczeniu</t>
  </si>
  <si>
    <t>4732</t>
  </si>
  <si>
    <t>ul. Sądowa 18                           86-100 Świecie</t>
  </si>
  <si>
    <t>Oddział Psychiatrii Sądowej o podstawowym  zabezpieczeniu IX A, IX B</t>
  </si>
  <si>
    <t>039 040</t>
  </si>
  <si>
    <t>4730</t>
  </si>
  <si>
    <t>30 30</t>
  </si>
  <si>
    <t>ul. Sądowa 18                        86-100 Świecie</t>
  </si>
  <si>
    <t>Oddział Terapii Uzależnień od Alkoholu</t>
  </si>
  <si>
    <t>016</t>
  </si>
  <si>
    <t>4744</t>
  </si>
  <si>
    <t>Oddział Detoksykacyjny XIA</t>
  </si>
  <si>
    <t>4742</t>
  </si>
  <si>
    <t>ul. Sądowa 18                     86-100 Świecie</t>
  </si>
  <si>
    <t xml:space="preserve">Oddział Detoksykacyjny </t>
  </si>
  <si>
    <t>015</t>
  </si>
  <si>
    <t>4748</t>
  </si>
  <si>
    <t>Oddział Psychiatryczny dla Dzieci i Młodzieży</t>
  </si>
  <si>
    <t>1) Zgodnie z rozporządzeniem Ministra Zdrowia z dnia 29 września 2011 r. w sprawie szczegółowego zakresu danych objętych wpisem do rejestru podmiotów wykonujących działalność leczniczą oraz szczegółowego trybu postępowania w sprawach dokonywania wpisów, zmian w rejestrze oraz wykreśleń z tego rejestru.
2) Zgodnie z rozporządzeniem Ministra Zdrowia z dnia 17 maja 2012 r. w sprawie systemu resortowych kodów identyfikacyjnych oraz szczegółowego sposobu ich nadawania.</t>
  </si>
  <si>
    <t>Szpitalny oddział ratunkowy</t>
  </si>
  <si>
    <t>Stan nagłego zagrożenia zdrowotnego</t>
  </si>
  <si>
    <t>Inne</t>
  </si>
  <si>
    <t>Liczba zgonów w szpitalnym oddziale ratunkowym</t>
  </si>
  <si>
    <t xml:space="preserve">w tym pacjenci urazowi: </t>
  </si>
  <si>
    <t>4d</t>
  </si>
  <si>
    <t>4e</t>
  </si>
  <si>
    <t>&gt;18 lat</t>
  </si>
  <si>
    <t>Szpital Wielospecjalistyczny im. dr. L. Błażka w Inowrocławiu, ul. Poznańska 97, 88-100 Inowrocław</t>
  </si>
  <si>
    <t>świecki</t>
  </si>
  <si>
    <t>Nowy Szpital Sp. z o.o.                   ul. Wojska Polskiego 126                   86-100 Świecie</t>
  </si>
  <si>
    <t>Szpital Uniwerytecki  Nr 1              im. dr. A. Jurasza, ul. Marii Skłodowskiej-Curie 9, 85-094 Bydgoszcz</t>
  </si>
  <si>
    <t>Pałuckie Centrum Zdrowia Sp. z o.o. ul. Szpitalna 30 88-400 Żnin</t>
  </si>
  <si>
    <t>razem za rejon nr 04/01</t>
  </si>
  <si>
    <t>Toruń</t>
  </si>
  <si>
    <t xml:space="preserve">Wojewódzki Szpital Zespolony im. L.Rydygiera w Toruniu, ul. Św. Józefa 53-59, 87-100 Toruń </t>
  </si>
  <si>
    <t>Miasto               Grudziądz</t>
  </si>
  <si>
    <t>Regionalny Szpital Specjalistyczny im. dr Wł. Biegańskiego w Grudziądzu                                       ul. Rydygiera 15/17                                               86-300 Grudziądz</t>
  </si>
  <si>
    <t>Miasto Włocławek</t>
  </si>
  <si>
    <t>Wojewódzki Szpital Specjalistyczny we Włocławku, ul. Wieniecka 49, 87-800 Włocławek</t>
  </si>
  <si>
    <t>brodnicki</t>
  </si>
  <si>
    <t>Zespół Opieki Zdrowotnej w Brodnicy, ul. Wiejska 9, 87-300 Brodnica</t>
  </si>
  <si>
    <t>razem za rejon nr 04/02</t>
  </si>
  <si>
    <t>Razem za województwo</t>
  </si>
  <si>
    <t>Izba przyjęć szpitala</t>
  </si>
  <si>
    <t>Nazwa i adres szpitala</t>
  </si>
  <si>
    <t>Liczba zgonów w izbie przyjęć</t>
  </si>
  <si>
    <t xml:space="preserve"> w tym pacjenci urazowi</t>
  </si>
  <si>
    <t>NOVUM-MED Sp. z o.o.              ul. Mickiewicza 26,                       89-410 Więcbork</t>
  </si>
  <si>
    <t>Wielospecjalistyczni Szpital Miejski im. dr E. Warmińskiego SP ZOZ w 85-826 Bydgoszcz ul. Szpitalna 19</t>
  </si>
  <si>
    <t>Wojewódzki Szpital dla Nerwowo i Psychicznie Chorych im. Dr Józefa Bednarza w Świeciu n. Wisł, ul. Sadowa 18, 86-100 Świecie n. Wisłą</t>
  </si>
  <si>
    <t>Wojewódzki Szpital Dziecięcy im. J. Brudzińskiego, ul. Chodkiewicza 44, 85-667 Bydgoszcz</t>
  </si>
  <si>
    <t>nakielski</t>
  </si>
  <si>
    <t>Nowy Szpital w Nakle i Szubinie 89-100 Nakło/Not. ul. Mickiewicza 7</t>
  </si>
  <si>
    <t>Nowy Szpital w Nakle i Szubinie 89-200 Szubin ul. Ogrodowa 9</t>
  </si>
  <si>
    <t>mogileński</t>
  </si>
  <si>
    <t>Samodzielny Publiczny Zakład Opieki Zdrowotnej w Mogilnie, ul. Kościuszki 10, 88-300 Mogilno</t>
  </si>
  <si>
    <t>Samodzielny Publiczny Zakład Opieki Zdrowotnej w Mogilnie, Szpital im. Chałbińskiego w Strzelnie, ul. Powstańców Wielkopolskich 5, 88-320 Strzelno</t>
  </si>
  <si>
    <t>Kujawsko-Pomorskie Centrum Pulmonologii ul. Seminaryjna 1     85-326 Bydgoszcz</t>
  </si>
  <si>
    <t>bydgoski</t>
  </si>
  <si>
    <t>Wojewódzki Szpital Obserwacyjno - Zakaźny 
im. Tadeusza Browicza</t>
  </si>
  <si>
    <t>tucholski</t>
  </si>
  <si>
    <t>toruński</t>
  </si>
  <si>
    <t>Szpital Powiatowy Sp. Z o.o., ul. Szewska 23, 87-140 Chełmża</t>
  </si>
  <si>
    <t>aleksandrowski</t>
  </si>
  <si>
    <t xml:space="preserve">Powiatowy Szpital w Aleksandrowie Kujawskim Sp. z.. o. o. , ul. Słowackiego 18,                         87-700 Aleksandrów Kuj. </t>
  </si>
  <si>
    <t>Szpital Powiatowy sp. z o.o. Golub-Dobrzyń, ul. dr J. G. Koppa 1E, 87-400 Golub-Dobrzyń</t>
  </si>
  <si>
    <t>rypiński</t>
  </si>
  <si>
    <t>Samodzielny Publiczny Zakład Opieki Zdrowotnej w Rypinie, ul. 3 Maja 2,  87-500 Rypin</t>
  </si>
  <si>
    <t>grudziądzki</t>
  </si>
  <si>
    <t>Samodzielny Publiczny Zakład Opieki Zdrowotnej im. Macieja z Miechowa w Łasinie, ul. Radzyńska 4, 86-320 Łasin</t>
  </si>
  <si>
    <t>wąbrzeski</t>
  </si>
  <si>
    <t>Nowy Szpital Wąbrzeźno, ul. Wolności 27, 87-200 Wąbrzeźno</t>
  </si>
  <si>
    <t>Wojewódzkinm Szpital Zespolonyb im. L. Rydygieran w Toruniu, Szpital Specjalistyczny dla Dzieci i Dorosłych, ul. Konstytucji 3 Maja 42, 87-100 Toruń</t>
  </si>
  <si>
    <t>Wojewódzkinm Szpital Zespolonyb im. L. Rydygieran w Toruniu, Szpital Psychiatryczny, ul. M. Skłodowskiej-Curie 27/29, 87-100 Torun</t>
  </si>
  <si>
    <t>Wojewódzkinm Szpital Zespolonyb im. L. Rydygieran w Toruniu, Szpital Obserwacyjno-Zakaźny, ul. Krasińskiego 4/4a, 87-100 Torun</t>
  </si>
  <si>
    <t>Specjalistyczny Spital Mieski im. M. Kopernika w Toruniu
ul. Batorego 17/19
87-100 Toruń</t>
  </si>
  <si>
    <t>chełmiński</t>
  </si>
  <si>
    <t>SP ZOZ Chełmno ul.Plac Rydygiera 1; 86-200 Chełmno</t>
  </si>
  <si>
    <t>lipnowski</t>
  </si>
  <si>
    <t>Szpital Lipno Sp. z o. o., ul. Nieszawska 6, 87-600 Lipno</t>
  </si>
  <si>
    <t>radziejowski</t>
  </si>
  <si>
    <t>Podmiot leczniczy, w którego strukturach działa centrum urazowe</t>
  </si>
  <si>
    <t>Liczba pacjentów zakwalifikowanych przez ZRM jako pacjent urazowy</t>
  </si>
  <si>
    <t>Liczba pacjentów urazowych przyjętych do centrum urazowego</t>
  </si>
  <si>
    <t>Średni czas pobytu pacjenta uraowego w centrum urazowym
(dni)</t>
  </si>
  <si>
    <t>Maksymalny czas pobytu pacjenta w centrum urazowym
(dni)</t>
  </si>
  <si>
    <t>Liczba zgonów pacjentów urazowych</t>
  </si>
  <si>
    <t>Szpital Uniwersytecki Nr 1
im.dr. A. Jurasza</t>
  </si>
  <si>
    <t>ul. M. Skłodowskiej
Curie 9
85 - 094 Bydgopszcz</t>
  </si>
  <si>
    <t>TABELA 12 – Centra urazowe dla dzieci - dane za rok …</t>
  </si>
  <si>
    <t>Tabela 13 - Stanowiska dyspozytorów medycznych - dane za rok 2018</t>
  </si>
  <si>
    <t>Liczba stanowisk dyspozytorów
medycznych w danej lokalizacji</t>
  </si>
  <si>
    <t>Liczba dyspozytorów medycznych wykonujących zadania w danej lokalizacji</t>
  </si>
  <si>
    <t>liczba dyspozytorów medycznych posiadających wykształcenie wymagane dla lekarza systemu,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</si>
  <si>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</si>
  <si>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</si>
  <si>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</si>
  <si>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</si>
  <si>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</si>
  <si>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</si>
  <si>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</si>
  <si>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</si>
  <si>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</si>
  <si>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</si>
  <si>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</si>
  <si>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</si>
  <si>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</si>
  <si>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</si>
  <si>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</si>
  <si>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</si>
  <si>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</si>
  <si>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</si>
  <si>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</si>
  <si>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</si>
  <si>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</si>
  <si>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</si>
  <si>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</si>
  <si>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</si>
  <si>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L.p.</t>
  </si>
  <si>
    <t>Rodzaj jednostki systemu</t>
  </si>
  <si>
    <t xml:space="preserve">Liczba wszystkich lekarzy </t>
  </si>
  <si>
    <t>Liczba ratowników medycznych</t>
  </si>
  <si>
    <t>2d</t>
  </si>
  <si>
    <r>
      <rPr>
        <sz val="11"/>
        <rFont val="Arial"/>
        <family val="2"/>
      </rPr>
      <t xml:space="preserve">Numer księgi rejestrowej podmiotu leczniczego </t>
    </r>
    <r>
      <rPr>
        <vertAlign val="superscript"/>
        <sz val="11"/>
        <rFont val="Arial"/>
        <family val="2"/>
      </rPr>
      <t>1)</t>
    </r>
  </si>
  <si>
    <t>Wojewódzki Szpital Specjalistyczny we Włocławku</t>
  </si>
  <si>
    <t>87-800 Włocławek, ul. Wieniecka 49</t>
  </si>
  <si>
    <t>464011</t>
  </si>
  <si>
    <t>SOR</t>
  </si>
  <si>
    <t>Regionalny Szpital Specjalistyczny Grudziądzu</t>
  </si>
  <si>
    <t>ul. Rydygiera 15/17, 86-300 Grudziądz</t>
  </si>
  <si>
    <t xml:space="preserve">462011    </t>
  </si>
  <si>
    <t>402011</t>
  </si>
  <si>
    <t xml:space="preserve"> Wojewódzki Szpital Zespolony im. L. Rydygiera w Toruniu</t>
  </si>
  <si>
    <t>ul. Św. Józefa 53-59, 87-100 Toruń</t>
  </si>
  <si>
    <t>463011</t>
  </si>
  <si>
    <t>Pałuckie Centrum Zdrowia Sp. z o.o. w Żninie</t>
  </si>
  <si>
    <t>ul. Szpitalna 30
88-400 Żnin</t>
  </si>
  <si>
    <t>419064</t>
  </si>
  <si>
    <t>Szpital Uniwersytecki Nr1
im. dr. A. Jurasza</t>
  </si>
  <si>
    <t>ul. M. Skłodowskiej 
Curie 9
85 - 094 Bydgoszcz</t>
  </si>
  <si>
    <t>461011</t>
  </si>
  <si>
    <t>Szpital Uniwersytecki nr 2 im. J. Bieziela w Bydgoszczy</t>
  </si>
  <si>
    <t>Ujejskiego 75 85-168 Bydgoszcz</t>
  </si>
  <si>
    <t>10 Wojskowy Szpital Kliniczny z Polikliniką SP ZOZ</t>
  </si>
  <si>
    <t>ul. Powstańców Warszawy 5, 85-681 Bydgoszcz</t>
  </si>
  <si>
    <t xml:space="preserve">Nowy Szpital Sp. z o.o. </t>
  </si>
  <si>
    <t>ul. Wojska Polskiego 126           86-100 Świecie</t>
  </si>
  <si>
    <t>414094</t>
  </si>
  <si>
    <t xml:space="preserve">Szpital Wielospecjalistyczny
im. dr. Ludwika Błażka w Inowrocławiu </t>
  </si>
  <si>
    <t>ul. Poznańska 97,
88-100 Inowrocław</t>
  </si>
  <si>
    <t>2223</t>
  </si>
  <si>
    <t xml:space="preserve">0407011 </t>
  </si>
  <si>
    <t>87-140 Chełmża ul.Szweska23</t>
  </si>
  <si>
    <t>415011</t>
  </si>
  <si>
    <t>ZRM</t>
  </si>
  <si>
    <t xml:space="preserve">   Szpital Powiatowy Sp. z o.o. Golub-Dobrzyń</t>
  </si>
  <si>
    <t>Golub-Dobrzyń ul. dr J. G. Koppa 1E</t>
  </si>
  <si>
    <t>271</t>
  </si>
  <si>
    <t>ul. Nieszawska 6, 87-600 Lipno</t>
  </si>
  <si>
    <t xml:space="preserve">408011 </t>
  </si>
  <si>
    <t>Samodzielny Publiczny Zakład Opieki Zdrowotnej w Rypinie</t>
  </si>
  <si>
    <t>412011</t>
  </si>
  <si>
    <t>NZOZ Nowy Szpital  Sp. z o. o .Wąbrzeźno</t>
  </si>
  <si>
    <t>ul. Wolności 27, 87-200 Wąbrzeźno</t>
  </si>
  <si>
    <t>417011</t>
  </si>
  <si>
    <t>SP ZOZ Chełmno</t>
  </si>
  <si>
    <t xml:space="preserve"> 404011</t>
  </si>
  <si>
    <t>Zespół podstawowy ZOZ</t>
  </si>
  <si>
    <t>88-200 Radziejów, ul. Szpitalna 3</t>
  </si>
  <si>
    <t>411011</t>
  </si>
  <si>
    <t xml:space="preserve">Powiatowy Szpital w Aleksandrowie Kuj. Sp. z o.o. </t>
  </si>
  <si>
    <t xml:space="preserve">ul. Słowackiego 18, 87-700 Aleksandrów Kuj. </t>
  </si>
  <si>
    <t>401011</t>
  </si>
  <si>
    <t xml:space="preserve">ul. Adama Mickiewicza 7,    89-100 Nakło nad Notecią </t>
  </si>
  <si>
    <t>20427</t>
  </si>
  <si>
    <t>410034</t>
  </si>
  <si>
    <t>Samodzielny Publiczny Zakład opieki zdrowotnej w Mogilnie</t>
  </si>
  <si>
    <t>ul. Kościuszki 10, 88-300 Mogilno</t>
  </si>
  <si>
    <t>409034</t>
  </si>
  <si>
    <t xml:space="preserve">    86-010  Koronowo            ul. Dworcowa 55</t>
  </si>
  <si>
    <t>2241</t>
  </si>
  <si>
    <t xml:space="preserve">Wojewódzka Stacja Pogotowia Ratunkowego </t>
  </si>
  <si>
    <t xml:space="preserve">ul. Ks. Markwarta 7
85-015 Bydgoszcz </t>
  </si>
  <si>
    <t>Szpital Tucholski sp. z o.o.</t>
  </si>
  <si>
    <t>89-500 Tuchola, ul. Nowodworskiego 14-18</t>
  </si>
  <si>
    <t>416064</t>
  </si>
  <si>
    <t xml:space="preserve">NOVUM-MED Sp. z o.o. </t>
  </si>
  <si>
    <t>89-410 Więcbork                   ul. Mickiewicza 26</t>
  </si>
  <si>
    <t>413044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</si>
  <si>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
2) Zgodnie z rozporządzeniem Ministra Zdrowia z dnia 17 maja 2012 r. w sprawie systemu resortowych kodów identyfikacyjnych oraz szczegółowego sposobu ich nadawania.</t>
  </si>
  <si>
    <t>Liczba dni w roku pozostawania w gotowości zespołu ratownictwa medyczngo</t>
  </si>
  <si>
    <t xml:space="preserve">Termin planowanego uruchomienia ZRM </t>
  </si>
  <si>
    <t xml:space="preserve">od
</t>
  </si>
  <si>
    <t>Razem</t>
  </si>
  <si>
    <t>Jednostka organizacyjna podmiotu
leczniczego, w którego strukturach
planuje się utworzyć szpitalny oddział
ratunkowy</t>
  </si>
  <si>
    <t>Planowany termin uruchomienia SOR</t>
  </si>
  <si>
    <t>RO04/02</t>
  </si>
  <si>
    <t>-</t>
  </si>
  <si>
    <t>Liczba pacjentów przekazanych przez zespoły ratownictwa medycznego</t>
  </si>
  <si>
    <t>Liczba pacjentów przekazanych przez ZRM</t>
  </si>
  <si>
    <t>Szpital Tucholski sp. z o.o., 89-500 Tuchola, ul. Nowodworskiego 14-18</t>
  </si>
  <si>
    <t>Samodzielny Publiczny Zakład Opieki Zdrowotnej w Radziejowie, ul. Szpitalna 3, 88-200 Radziejów</t>
  </si>
  <si>
    <t>10 Wojskowy Szpital Kliniczny z Polikliniką SP ZOZ, ul. Powstańców Warszawy 5, 85-681 Bydgoszcz</t>
  </si>
  <si>
    <t>Szpital Uniwerytecki  Nr 2  im. dr Jana Biziela, ul. Ujejskiego 75,85-168 Bydgoszcz</t>
  </si>
  <si>
    <t xml:space="preserve">Szpital Powiatowy Sp. z o.o. </t>
  </si>
  <si>
    <t xml:space="preserve"> ul. Nieszawska 6, 87-600 Lipno</t>
  </si>
  <si>
    <t xml:space="preserve">Szpital Lipno Sp. z o. o., </t>
  </si>
  <si>
    <t>2020 r.</t>
  </si>
  <si>
    <t>Liczba pacjentów zakwalifikowanych jako pacjent urazowy przez</t>
  </si>
  <si>
    <t>okres, w jakim funkcjonowała wskazana liczba stanowisk dyspozytorów medycznych w danej lokalizacji w ciągu roku</t>
  </si>
  <si>
    <t>ab</t>
  </si>
  <si>
    <t>liczba dyspozytorów medycznych, o których mowa w art. 58 ust. 3 ustawy z dnia 8 września 2006 r. o Państwowym Ratownictwie Medycznym (Dz. U. z 2017 r. poz. 2195, z późn. zm.)</t>
  </si>
  <si>
    <t>od dd-mm</t>
  </si>
  <si>
    <t>LZRM</t>
  </si>
  <si>
    <t>ul. 3 Maja 2            87-500 Rypin</t>
  </si>
  <si>
    <t xml:space="preserve"> ul. Plac Rydygiera 1                   86-200 Chełmno</t>
  </si>
  <si>
    <t>WOJEWÓDZTWO KUJAWSKO-POMORSKIE</t>
  </si>
  <si>
    <t xml:space="preserve">TABELA 15 — Liczba osób wykonujacych zawód medyczny w jednostkach systemu Państwowe Ratownictwo medyczne za rok 2018 </t>
  </si>
  <si>
    <t xml:space="preserve">
04/01</t>
  </si>
  <si>
    <t>C02 01</t>
  </si>
  <si>
    <t>C02 03</t>
  </si>
  <si>
    <t>C02 05</t>
  </si>
  <si>
    <t>C02 02</t>
  </si>
  <si>
    <t>C02 04</t>
  </si>
  <si>
    <t>C02 06</t>
  </si>
  <si>
    <t>Nie dotyczy</t>
  </si>
  <si>
    <t xml:space="preserve">TABELA 6 - Lotnicze zespoły ratownictwa medycznego </t>
  </si>
  <si>
    <t>C02 08</t>
  </si>
  <si>
    <t>C02 10</t>
  </si>
  <si>
    <t>C02 12</t>
  </si>
  <si>
    <t>C02 14</t>
  </si>
  <si>
    <t>C02 16</t>
  </si>
  <si>
    <t>C02 18</t>
  </si>
  <si>
    <t>C02 20</t>
  </si>
  <si>
    <t>C02 22</t>
  </si>
  <si>
    <t>C02 24</t>
  </si>
  <si>
    <t>C02 26</t>
  </si>
  <si>
    <t>C02 28</t>
  </si>
  <si>
    <t>C02 30</t>
  </si>
  <si>
    <t>C02 07</t>
  </si>
  <si>
    <t>C02 32</t>
  </si>
  <si>
    <t>C02 09</t>
  </si>
  <si>
    <t>C02 34</t>
  </si>
  <si>
    <t>C02 36</t>
  </si>
  <si>
    <t>CO2 38</t>
  </si>
  <si>
    <t>C02 40</t>
  </si>
  <si>
    <t>C02 42</t>
  </si>
  <si>
    <t>C02 11</t>
  </si>
  <si>
    <t>C02 44</t>
  </si>
  <si>
    <t>C02 13</t>
  </si>
  <si>
    <t>C02 46</t>
  </si>
  <si>
    <t>C02 48</t>
  </si>
  <si>
    <t>C02 50</t>
  </si>
  <si>
    <t>C02 15</t>
  </si>
  <si>
    <t>C02 52</t>
  </si>
  <si>
    <t>C02 54</t>
  </si>
  <si>
    <t>C02 56</t>
  </si>
  <si>
    <t>C02 58</t>
  </si>
  <si>
    <t>C02 60</t>
  </si>
  <si>
    <t>C02 62</t>
  </si>
  <si>
    <t>C02 64</t>
  </si>
  <si>
    <t>C02 66</t>
  </si>
  <si>
    <t>C02 68</t>
  </si>
  <si>
    <t>C02 70</t>
  </si>
  <si>
    <t>C02 72</t>
  </si>
  <si>
    <t>C01 82</t>
  </si>
  <si>
    <r>
      <t>Nr rejonu operacyjnego</t>
    </r>
    <r>
      <rPr>
        <vertAlign val="superscript"/>
        <sz val="10"/>
        <rFont val="Times New Roman"/>
        <family val="1"/>
      </rPr>
      <t>1)</t>
    </r>
  </si>
  <si>
    <r>
      <t>Nazwa i opis rejonu operacyjnego</t>
    </r>
    <r>
      <rPr>
        <vertAlign val="superscript"/>
        <sz val="10"/>
        <rFont val="Times New Roman"/>
        <family val="1"/>
      </rPr>
      <t>2)</t>
    </r>
  </si>
  <si>
    <r>
      <t xml:space="preserve">Obszar działania zespołu ratownictwa medycznego </t>
    </r>
    <r>
      <rPr>
        <vertAlign val="superscript"/>
        <sz val="10"/>
        <rFont val="Times New Roman"/>
        <family val="1"/>
      </rPr>
      <t>4)</t>
    </r>
  </si>
  <si>
    <r>
      <t xml:space="preserve">Kod zespołu ratownictwa medycznego </t>
    </r>
    <r>
      <rPr>
        <vertAlign val="superscript"/>
        <sz val="10"/>
        <rFont val="Times New Roman"/>
        <family val="1"/>
      </rPr>
      <t>5)</t>
    </r>
  </si>
  <si>
    <r>
      <t xml:space="preserve">TERYT miejsca stacjonowania </t>
    </r>
    <r>
      <rPr>
        <vertAlign val="superscript"/>
        <sz val="10"/>
        <rFont val="Times New Roman"/>
        <family val="1"/>
      </rPr>
      <t>6)</t>
    </r>
  </si>
  <si>
    <r>
      <t xml:space="preserve">Miejsce stacjonowania zespołu ratownictwa medycznego </t>
    </r>
    <r>
      <rPr>
        <vertAlign val="superscript"/>
        <sz val="10"/>
        <rFont val="Times New Roman"/>
        <family val="1"/>
      </rPr>
      <t>7)</t>
    </r>
  </si>
  <si>
    <r>
      <t xml:space="preserve">Dni tygodnia pozostawania w gotowości zespołu ratownictwa medycznego </t>
    </r>
    <r>
      <rPr>
        <vertAlign val="superscript"/>
        <sz val="10"/>
        <rFont val="Times New Roman"/>
        <family val="1"/>
      </rPr>
      <t>8)</t>
    </r>
  </si>
  <si>
    <t>12a</t>
  </si>
  <si>
    <t>12b</t>
  </si>
  <si>
    <r>
      <t xml:space="preserve">
</t>
    </r>
    <r>
      <rPr>
        <b/>
        <u val="single"/>
        <sz val="9"/>
        <color indexed="8"/>
        <rFont val="Times New Roman"/>
        <family val="1"/>
      </rPr>
      <t>Rejon bydgoski</t>
    </r>
    <r>
      <rPr>
        <b/>
        <i/>
        <sz val="9"/>
        <color indexed="8"/>
        <rFont val="Times New Roman"/>
        <family val="1"/>
      </rPr>
      <t xml:space="preserve">
m. Bydgoszcz, powiat bydgoski:</t>
    </r>
    <r>
      <rPr>
        <sz val="9"/>
        <color indexed="8"/>
        <rFont val="Times New Roman"/>
        <family val="1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9"/>
        <color indexed="8"/>
        <rFont val="Times New Roman"/>
        <family val="1"/>
      </rPr>
      <t>miasto i powiat inowrocławski:</t>
    </r>
    <r>
      <rPr>
        <sz val="9"/>
        <color indexed="8"/>
        <rFont val="Times New Roman"/>
        <family val="1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9"/>
        <color indexed="8"/>
        <rFont val="Times New Roman"/>
        <family val="1"/>
      </rPr>
      <t>miasto i powiat mogileński:</t>
    </r>
    <r>
      <rPr>
        <sz val="9"/>
        <color indexed="8"/>
        <rFont val="Times New Roman"/>
        <family val="1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9"/>
        <color indexed="8"/>
        <rFont val="Times New Roman"/>
        <family val="1"/>
      </rPr>
      <t>miasto i powiat nakielski:</t>
    </r>
    <r>
      <rPr>
        <sz val="9"/>
        <color indexed="8"/>
        <rFont val="Times New Roman"/>
        <family val="1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9"/>
        <color indexed="8"/>
        <rFont val="Times New Roman"/>
        <family val="1"/>
      </rPr>
      <t>miasto i powiat sępoleński:</t>
    </r>
    <r>
      <rPr>
        <sz val="9"/>
        <color indexed="8"/>
        <rFont val="Times New Roman"/>
        <family val="1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9"/>
        <color indexed="8"/>
        <rFont val="Times New Roman"/>
        <family val="1"/>
      </rPr>
      <t>miasto i powiat świecki (bez gm. Dragacz):</t>
    </r>
    <r>
      <rPr>
        <sz val="9"/>
        <color indexed="8"/>
        <rFont val="Times New Roman"/>
        <family val="1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9"/>
        <color indexed="8"/>
        <rFont val="Times New Roman"/>
        <family val="1"/>
      </rPr>
      <t>miasto i powiat tucholski:</t>
    </r>
    <r>
      <rPr>
        <sz val="9"/>
        <color indexed="8"/>
        <rFont val="Times New Roman"/>
        <family val="1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9"/>
        <color indexed="8"/>
        <rFont val="Times New Roman"/>
        <family val="1"/>
      </rPr>
      <t>miasto i powiat  żniński:</t>
    </r>
    <r>
      <rPr>
        <sz val="9"/>
        <color indexed="8"/>
        <rFont val="Times New Roman"/>
        <family val="1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</si>
  <si>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 xml:space="preserve">0461011 m.. Bydgoszcz;   0403072 gm.  Sicienko;  </t>
  </si>
  <si>
    <t xml:space="preserve">0461011 m.. Bydgoszcz;   0403052 gm.  Nowa Wieś Wielka;  </t>
  </si>
  <si>
    <t xml:space="preserve">0461011 m. Bydgoszcz </t>
  </si>
  <si>
    <t>0403032  gm. Dobrcz</t>
  </si>
  <si>
    <t xml:space="preserve"> 0403084 gm. Solec Kujawski;                                0403085 gm. Solec Kujawski-obszar wiejski;</t>
  </si>
  <si>
    <t xml:space="preserve"> 0403044 gm. Koronowo-miasto;            0403045 gm. Koronowo-obszar wiejski;  </t>
  </si>
  <si>
    <t>0407011 gm. m. Inowrocław;  0407042 gm. Inowrocław; 0407022 gm. Dąbrowa Biskupia;</t>
  </si>
  <si>
    <t>0407011 gm. m. Inowrocław;  0407042 gm. Inowrocław;</t>
  </si>
  <si>
    <t xml:space="preserve">407064 gm. Kruszwica-miasto;                                            0407065 gm. Kruszwica-obszar wiejski; </t>
  </si>
  <si>
    <t xml:space="preserve">0407054 gm. Janikowo-miasto;   0407055 gm. Janikowo-obszar wiejski;    0407074 gm. Pakość-miasto; 0407075 gm. Pakość-obszar wiejski; </t>
  </si>
  <si>
    <t xml:space="preserve"> 0407034  gm. Gniewkowo-miasto;                   0407035  gm. Gniewkowo-obszar wiejski; 0407082m gm. Rojewo; 0407092 gm. Złotniki Kujawskie;</t>
  </si>
  <si>
    <t xml:space="preserve">  0410054  gm. Szubin-miasto;                                                 0410055  gm. Szubin-obszar wiejski;</t>
  </si>
  <si>
    <t>0410014 gm. Kcynia-miasto;                       0410015 gm. Kcynia-obszar wiejski;</t>
  </si>
  <si>
    <t xml:space="preserve">0413024 gm. Sępólno Krajeńskie-miasto;                                                             0413025 gm. Sępólno Krajeńskie-obszar wiejski;  0413032 gm. Sośno;   </t>
  </si>
  <si>
    <t xml:space="preserve">0413014 gm. Kamień Krajeński-miasto;                                           0413015 gm. Kamień Krajeński-obszar wiejski;  </t>
  </si>
  <si>
    <t xml:space="preserve">04113044 gm. Więcbork-miasto;                        04113045 gm. Więcbork-obszar wiejski;   </t>
  </si>
  <si>
    <t xml:space="preserve">0414012 gm. Bukowiec;  0414032 gm. Drzycim;  0414042 gm. Jeżewo;  0414052 gm. Lniano;  0414064 gm. Nowe-miasto;  0414065 gm. Nowe-obszar wiejski;  0414072 gm. Osie;  0414082 gm. Pruszcz;  0414094 gm. Świecie n, Wisłą-miasto;  0414095 gm. Świecie n, Wisłą-obszar wiejski;  0414102 gm. Świekatowo; </t>
  </si>
  <si>
    <t xml:space="preserve">0414064 gm. Nowe-miasto;                              0414065 gm. Nowe-obszar wiejski; 0414112 gm. Warlubie;    </t>
  </si>
  <si>
    <t xml:space="preserve">0414072 gm. Osie;  0414032 gm. Drzycim; 0414042 gm. Jeżewo; </t>
  </si>
  <si>
    <t xml:space="preserve">0416064 gm. Tuchola-miasto;                                 0416065 gm. Tuchola-obszar wiejski;   0416012 gm. Cekcyn;  0416032 gm. Kęsowo;           </t>
  </si>
  <si>
    <t xml:space="preserve">0416022 gm. Gostycyn;                0416042 gm. Lubiewo;         </t>
  </si>
  <si>
    <t xml:space="preserve">0416052 gm. Śliwice;  </t>
  </si>
  <si>
    <t>0419064 gm. Żnin-miasto; 0419065 gm. Żnin-obszar wiejski; 0407092 gm Złotniki Kujawskie</t>
  </si>
  <si>
    <t>0419052 gm. Rogowo; 0419034 gm. Janowiec Wlkp.-miasto; 0419035 gm. Janowiec Wlkp.-obszar wiejski; 0419022 gm. Gąsawa;</t>
  </si>
  <si>
    <t xml:space="preserve">0463011 gm. M. Toruń; 0415042 gm. Lubicz; 0415052 gm. Łubianka;  0415062 gm. Łysomice;  0415082 gm. Wielka Nieszawka;      </t>
  </si>
  <si>
    <t xml:space="preserve">0463011 gm. M. Toruń;  0415032 gm. Czernikowo;  0415042 gm. Lubicz;  0415072 gm. Obrowo;  </t>
  </si>
  <si>
    <t xml:space="preserve">0463011 gm. M. Toruń;  0415082 gm. Wielka Nieszawka;      </t>
  </si>
  <si>
    <t xml:space="preserve">0463011 gm. M. Toruń; </t>
  </si>
  <si>
    <t xml:space="preserve">0463011 gm. M. Toruń; 0415042 gm. Lubicz; 0415052 gm. Łubianka;  0415062 gm. Łysomice;       </t>
  </si>
  <si>
    <t xml:space="preserve">0463011 gm. M. Toruń; 0415052 gm. Łubianka;  0415062 gm. Łysomice;       </t>
  </si>
  <si>
    <t xml:space="preserve">0415032 gm. Czernikowo;    </t>
  </si>
  <si>
    <t>0415011 gm. m. Chełmża;                        0415022 gm. Chełmża;                          0404052 gm. Papowo Biskupie</t>
  </si>
  <si>
    <t xml:space="preserve">0462011 gm. m. Grudziądz;                   0406012 gm. Grudziądz; 0414022 gm. Dragacz  </t>
  </si>
  <si>
    <t xml:space="preserve">0462011 gm. m. Grudziądz; 0406012 gm. Grudziądz;  0406034 gm. Łasin-miasto; 0406035 gm. Łasin-obszar wiejski;  </t>
  </si>
  <si>
    <t>0406044 gm. Radzyń Chełmiński-miasto;   0406045 gm. Radzyń Chełmiński-obszar wiejski; 0406022 gm. Gruta;</t>
  </si>
  <si>
    <t xml:space="preserve"> 0402074 gm. Jabłonowo Pomorskie-miasto;                                        0402075 gm. Jabłonowo Pomorskie-obszar wiejski;  0406062 gm. Świecie n. Osą</t>
  </si>
  <si>
    <t>0464011 m,. Włocławek; 0418132 gm. Włocławek;</t>
  </si>
  <si>
    <t xml:space="preserve">0464011 m,. Włocławek; 0418132 gm. Włocławek; 03418072 gm. Fabianki; </t>
  </si>
  <si>
    <t xml:space="preserve">0418091 gm. Kowal-miasto; 0418092 gm. Kowal-obszar wiejski;0418022 gm. Baruchowo; 0418052 gm. Choceń; </t>
  </si>
  <si>
    <t>0418044 gm. Brześć Kujawski-miasto; 0418045 gm. Brześć Kujawski-obszar wiejski;0418124 gm. Lubraniec-miasto; 0418125 gm. Lubraniec-obszar wiejski;</t>
  </si>
  <si>
    <t xml:space="preserve"> 0418084 gm. Izbica Kujawska-miasto; 0418085 gm. Izbica Kujawska-obszar wiejski; 0418032 gm. Boniewo;</t>
  </si>
  <si>
    <t>0418064 gm. Chodecz-miasto; 0418065 gm. Chodecz-obszar wiejski;0418114 gm. Lubień Kujawski-miasto; 0418115 gm. Lubień Kujawski-obszar wiejski;</t>
  </si>
  <si>
    <t xml:space="preserve">0401011 gm. m. Aleksandrów Kujawski; 0401021 gm. m. Ciechocinek;  0401041 gm. Aleksandrów Kujawski;0401092 gm., Zakrzewo;  </t>
  </si>
  <si>
    <t xml:space="preserve"> 0401021 gm. m. Ciechocinek; 0401031 gm. m. Nieszawa; 0401072 gm. Raciążek; 0401082 gm. Waganiec;  </t>
  </si>
  <si>
    <t>0401052 gm. Bądkowo;  0401062 gm. Koneck; 0418102 gm. Lubanie</t>
  </si>
  <si>
    <t>0401011 gm. m. Aleksandrów Kujawski; 0401021 gm. m. Ciechocinek; 0401031 gm. m. Nieszawa; 0401041 gm. Aleksandrów Kujawski; 0401052 gm. Bądkowo; 0401062 gm. Koneck; 0401072 gm. Raciążek; 0401082 gm. Waganiec; 0401092 gm., Zakrzewo;  0418102 gm. Lubanie</t>
  </si>
  <si>
    <t xml:space="preserve">0402011 gm. m. Brodnica; 0402022 gm. Bobrowo; 0402032 gm. Brodnica; 0402062 gm. Bartniczka; 0402082 gm. Osiek; 0402102 gm. Zbiczno;   </t>
  </si>
  <si>
    <t xml:space="preserve">0402011 gm. m. Brodnica; 0402022 gm. Bobrowo;  0402032 gm. Brodnica;  0402042 gm. Brzozie;  </t>
  </si>
  <si>
    <t xml:space="preserve">  0402054 gm. Górzno-miasto; 0402055 gm. Górzno-obszar wiejski; 0402092 gm. Świedziebnia;  </t>
  </si>
  <si>
    <t xml:space="preserve">0404011 gm. m. Chełmno; 0404022 gm. Chełmno;  0404032 gm. Kijewo Królewskie; 0404062 gm. Stolno; 0404072 gm. Unisław;   </t>
  </si>
  <si>
    <t xml:space="preserve">0404011 gm. m. Chełmno; 0404022 gm. Chełmno;  0404032 gm. Kijewo Królewskie;  0404062 gm. Stolno; 0404072 gm. Unisław;   </t>
  </si>
  <si>
    <t>0405011 gm. m. Golub-Dobrzyń; 0405022 gm. Ciechocin; 0405032 gm. Golub-Dobrzyń; 0405044 gm. Kowalewo Pomorskie-miasto;  0405045 gm. Kowalewo Pomorskie-obszar wiejski; 0405052 gm. Radomin;  0405062 gm. Zbójno;   0408011 gm. m. Lipno; 0408022 gm. Bobrowniki;           0408032 gm. Chrostkowo; 0408044 gm. Dobrzyń n. Wisłą-miasto;  0408045 gm. Dobrzyń n. Wisłą-obszar wiejski;0408052 gm. Kikół; 0408062 gm. Lipno; 0408074 gm. Skępe-miasto; 0408075 gm. Skępe-obszar wiejski; 0408082 gm. Tłuchowo; 0408092 gm. Wielgie;   0412011 gm. m. Rypin; 0412022 gm. Brzuze; 0412032 gm. Rogowo; 0412042 gm. Rypin; 0412052 gm. Sklrwilno; 0412062 gm. Wąpielsk;</t>
  </si>
  <si>
    <t xml:space="preserve">0405044 gm. Kowalewo Pomorskie-miasto;0405045 gm. Kowalewo Pomorskie-obszar wiejski;  0405022 gm. Ciechocin;   </t>
  </si>
  <si>
    <t xml:space="preserve">0411011 gm. m. Radziejów;   0411054 gm. Piotrków Kujawski-miasto; 0411055 gm. Piotrków Kujawski-obszar wiejski; 0411062 gm. Radziejów; 0411022 gm. Bytoń; 0411032 gm. Dobre;                          </t>
  </si>
  <si>
    <t xml:space="preserve">0411042 gm. Osięciny;  0411072 gm. Topólka;   </t>
  </si>
  <si>
    <t xml:space="preserve">0412011 gm. m. Rypin;0412022 gm. Brzuze;0412042 gm. Rypin; 0412062 gm. Wąpielsk;        </t>
  </si>
  <si>
    <t xml:space="preserve">0417011 gm. m. Wąbrzeźno;   0417052 gm. Ryńsk; 0417022 gm. Dębowa Łąka;0417032 gm. Książki;                                                                                                                                                                                                            </t>
  </si>
  <si>
    <t>0417042 gm. Płużnica; 0404042 gm. Lisewo</t>
  </si>
  <si>
    <t xml:space="preserve">0461011 m. Bydgoszcz; 0403052 gm. Nowa Wieś Wielka              </t>
  </si>
  <si>
    <t>0461011 m. Bydgoszcz; 0403012 gm. Białe Błota</t>
  </si>
  <si>
    <r>
      <t xml:space="preserve">
</t>
    </r>
    <r>
      <rPr>
        <b/>
        <u val="single"/>
        <sz val="9"/>
        <color indexed="8"/>
        <rFont val="Times New Roman"/>
        <family val="1"/>
      </rPr>
      <t>Rejon toruński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m. Toruń, powiat toruński:</t>
    </r>
    <r>
      <rPr>
        <sz val="9"/>
        <color indexed="8"/>
        <rFont val="Times New Roman"/>
        <family val="1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9"/>
        <color indexed="8"/>
        <rFont val="Times New Roman"/>
        <family val="1"/>
      </rPr>
      <t>m. Grudziądz, powiat grudziądzki:</t>
    </r>
    <r>
      <rPr>
        <sz val="9"/>
        <color indexed="8"/>
        <rFont val="Times New Roman"/>
        <family val="1"/>
      </rPr>
      <t xml:space="preserve">
0462011 m. Grudziądz;
0406012 gm. Grudziądz;
0406022 gm. Gruta;
0406034 gm. Łasin - miasto;
0406035 gm. Łasin -obszar  wiejski;
0406044 gm. Radzyń Chełmiński-miasto;
0406045 gm. Radzyń Chełmiński-obszar wiejski; 
0406052 gm. Rogóźno; 
0406062 gm. Świecie nad Osą;         0414022 gm. Dragacz;
</t>
    </r>
    <r>
      <rPr>
        <b/>
        <i/>
        <sz val="9"/>
        <color indexed="8"/>
        <rFont val="Times New Roman"/>
        <family val="1"/>
      </rPr>
      <t xml:space="preserve">m. Włocławek, powiat włocławski:
</t>
    </r>
    <r>
      <rPr>
        <sz val="9"/>
        <color indexed="8"/>
        <rFont val="Times New Roman"/>
        <family val="1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9"/>
        <color indexed="8"/>
        <rFont val="Times New Roman"/>
        <family val="1"/>
      </rPr>
      <t>miasto i powiat aleksandrowski:</t>
    </r>
    <r>
      <rPr>
        <sz val="9"/>
        <color indexed="8"/>
        <rFont val="Times New Roman"/>
        <family val="1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9"/>
        <color indexed="8"/>
        <rFont val="Times New Roman"/>
        <family val="1"/>
      </rPr>
      <t>miasto i powiat brodnicki:</t>
    </r>
    <r>
      <rPr>
        <sz val="9"/>
        <color indexed="8"/>
        <rFont val="Times New Roman"/>
        <family val="1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9"/>
        <color indexed="8"/>
        <rFont val="Times New Roman"/>
        <family val="1"/>
      </rPr>
      <t>miasto i powiat chełmiński:</t>
    </r>
    <r>
      <rPr>
        <sz val="9"/>
        <color indexed="8"/>
        <rFont val="Times New Roman"/>
        <family val="1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9"/>
        <color indexed="8"/>
        <rFont val="Times New Roman"/>
        <family val="1"/>
      </rPr>
      <t xml:space="preserve"> miasto i powiat golubsko-dobrzyński:</t>
    </r>
    <r>
      <rPr>
        <sz val="9"/>
        <color indexed="8"/>
        <rFont val="Times New Roman"/>
        <family val="1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9"/>
        <color indexed="8"/>
        <rFont val="Times New Roman"/>
        <family val="1"/>
      </rPr>
      <t>miasto i powiat lipnowski:</t>
    </r>
    <r>
      <rPr>
        <sz val="9"/>
        <color indexed="8"/>
        <rFont val="Times New Roman"/>
        <family val="1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9"/>
        <color indexed="8"/>
        <rFont val="Times New Roman"/>
        <family val="1"/>
      </rPr>
      <t>miasto i powiat radziejowski:</t>
    </r>
    <r>
      <rPr>
        <sz val="9"/>
        <color indexed="8"/>
        <rFont val="Times New Roman"/>
        <family val="1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9"/>
        <color indexed="8"/>
        <rFont val="Times New Roman"/>
        <family val="1"/>
      </rPr>
      <t>miasto i powiat rypiński:</t>
    </r>
    <r>
      <rPr>
        <sz val="9"/>
        <color indexed="8"/>
        <rFont val="Times New Roman"/>
        <family val="1"/>
      </rPr>
      <t xml:space="preserve">
0412011 gm. m. Rypin;
0412022 gm. Brzuze;
0412032 gm. Rogowo; 
0412042 gm. Rypin;
0412052 gm. Skrwilno; 
0412062 gm. Wąpielsk;
</t>
    </r>
    <r>
      <rPr>
        <b/>
        <i/>
        <sz val="9"/>
        <color indexed="8"/>
        <rFont val="Times New Roman"/>
        <family val="1"/>
      </rPr>
      <t>miasto i powiat wąbrzeski:</t>
    </r>
    <r>
      <rPr>
        <sz val="9"/>
        <color indexed="8"/>
        <rFont val="Times New Roman"/>
        <family val="1"/>
      </rPr>
      <t xml:space="preserve">
0417011 gm. m. Wąbrzeźno; 
0417022 gm. Dębowa Łąka;  
0417032 gm. Książki;
0417042 gm. Płużnica; 
0417052 gm. Ryńsk;
</t>
    </r>
    <r>
      <rPr>
        <b/>
        <i/>
        <sz val="9"/>
        <color indexed="8"/>
        <rFont val="Times New Roman"/>
        <family val="1"/>
      </rPr>
      <t xml:space="preserve">powiat świecki:
</t>
    </r>
    <r>
      <rPr>
        <sz val="9"/>
        <color indexed="8"/>
        <rFont val="Times New Roman"/>
        <family val="1"/>
      </rPr>
      <t xml:space="preserve">
0414022 gm. Dragacz</t>
    </r>
  </si>
  <si>
    <t xml:space="preserve">0461011 m.. Bydgoszcz;   0403022 gm. Dąbrowa Chełmińska; 0403062 gm.   Osielsko;  </t>
  </si>
  <si>
    <t xml:space="preserve">0407011 gm. m. Inowrocław;  0407022 gm. Dąbrowa Biskupia; 0407034  gm. Gniewkowo-miasto;                   0407035  gm. Gniewkowo-obszar wiejski;                                                    0407042 gm. Inowrocław;                      0407054 gm. Janikowo-miasto;   0407055 gm. Janikowo-obszar wiejski;                                                                   0407064 gm. Kruszwica-miasto;                                            0407065 gm. Kruszwica-obszar wiejski;                                                                 0407074 gm. Pakość-miasto;                0407075 gm. Pakość-obszar wiejski;                                                 0407082m gm. Rojewo; </t>
  </si>
  <si>
    <t xml:space="preserve">0409034 gm. Mogilno-miasto; 0409035 gm. Mogilno-obszar wiejski;   0409012 gm. Dąbrowa; </t>
  </si>
  <si>
    <t xml:space="preserve"> 0410034 gm Nakło n. Notecią-miasto;   0410035 gm Nakło n. Notecią-obszar wiejski;   0410042 gm. Sadki;    </t>
  </si>
  <si>
    <t>0419014 gm. Barcin-misto; 0419015 gm. Barcin-obszar wiejski; 0419044 gm. Łabiszyn-miasto; 0419045 gm. Łabiszyn-obszar wiejski; 0407092 gm. Złotniki Kujawskie;</t>
  </si>
  <si>
    <t xml:space="preserve">0463011 gm. m. Toruń;   0415032 gm. Czernikowo;  0415042 gm. Lubicz;  0415052 gm. Łubianka;  0415062 gm. Łysomice;  0415072 gm. Obrowo; 0415082 gm. Wielka Nieszawka; 0415092 gm. Zławieś Wielka;    </t>
  </si>
  <si>
    <t xml:space="preserve">0462011  m. Grudziądz;  0406012 gm. Grudziądz; 0406022 gm. Gruta; 0406034 gm. Łasin-miasto;  0406035 gm. Łasin-obszar wiejski; 0406044 gm. Radzyń Chełmiński-miasto; 0406045 gm. Radzyń Chełmiński-obszar wiejski;  0406052 gm. Rogóźno;  0406062 gm. Świecie n. Osą;   0402074 gm. Jabłonowo Pomorskie-miasto; 0402075 gm. Jabłonowo Pomorskie-obszar wiejski;  </t>
  </si>
  <si>
    <t xml:space="preserve">0462011 m. Grudziądz;                   0406012 gm. Grudziądz; 0414022 gm. Dragacz  </t>
  </si>
  <si>
    <t>0464011 m,. Włocławek; 0418132 gm. Włocławek; 0418011 gm. m. Kowal; 0418092 gm. Kowal; 0418022 gm. Baruchowo; 0418032 gm. Boniewo; 0418044 gm. Brześć Kujawski-miasto; 0418045 gm. Brześć Kujawski-obszar wiejski; 0418052 gm. Choceń; 0418064 gm. Chodecz-miasto; 0418065 gm. Chodecz-obszar wiejski; 0418072 gm. Fabianki; 0418084 gm. Izbica Kujawska-miasto; 0418085 gm. Izbica Kujawska-obszar wiejski; 0418102 gm. Lubanie; 0418114 gm. Lubień Kujawski-miasto; 0418115 gm. Lubień Kujawski-obszar wiejski; 0418124 gm. Lubraniec-miasto; 0418125 gm. Lubraniec-obszar wiejski;</t>
  </si>
  <si>
    <t xml:space="preserve">0412032 gm. Rogowo;0412052 gm. Skrwilno; </t>
  </si>
  <si>
    <t>00:30:42</t>
  </si>
  <si>
    <t>00:52:26</t>
  </si>
  <si>
    <t>01:17:57</t>
  </si>
  <si>
    <t>00:41:32</t>
  </si>
  <si>
    <t>00:51:22</t>
  </si>
  <si>
    <t>02:51:27</t>
  </si>
  <si>
    <t>00:39:43</t>
  </si>
  <si>
    <t>00:46:44</t>
  </si>
  <si>
    <t>00:44:34</t>
  </si>
  <si>
    <t>00:39:39</t>
  </si>
  <si>
    <t>00:37:43</t>
  </si>
  <si>
    <t>00:51:45</t>
  </si>
  <si>
    <t>0461011 m. powiat Bydgoszcz; 
0403032 gm. Dobrcz</t>
  </si>
  <si>
    <t>C01 28</t>
  </si>
  <si>
    <t xml:space="preserve">0461011 m. powiat Bydgoszcz; 
0403072 gm. Sicienko;  </t>
  </si>
  <si>
    <t>C01 30</t>
  </si>
  <si>
    <t>TABELA 4 – Wyjazdy zespołów ratownictwa medycznego w roku 2018</t>
  </si>
  <si>
    <t>171</t>
  </si>
  <si>
    <t>TABELA 10 – Liczba przyjęć pacjentów w izbie przyjęć w roku 2018</t>
  </si>
  <si>
    <t>SP WZOZ MSWiA w Bydgoszczy ul. Markwarta 4-6</t>
  </si>
  <si>
    <t>Włocławek, ul. Obrońców Wisły 1920 r. 21/25</t>
  </si>
  <si>
    <t>C0516</t>
  </si>
  <si>
    <t xml:space="preserve">0464011; 0418132 m. i gm. Włocławek; 0418072  gm. Fabianki; </t>
  </si>
  <si>
    <t>4884</t>
  </si>
  <si>
    <t>428</t>
  </si>
  <si>
    <t>441</t>
  </si>
  <si>
    <t>2312</t>
  </si>
  <si>
    <t>297</t>
  </si>
  <si>
    <t>635</t>
  </si>
  <si>
    <t>278</t>
  </si>
  <si>
    <t>656</t>
  </si>
  <si>
    <t>3819</t>
  </si>
  <si>
    <t>514</t>
  </si>
  <si>
    <t>993</t>
  </si>
  <si>
    <t>530</t>
  </si>
  <si>
    <t>miejsce startów i lądowań, odległość 50 m.</t>
  </si>
  <si>
    <t>lądowisko Szpital Uniwersytecki nr 1, 3 min 10 sek, odległość drogowa 2300 m.</t>
  </si>
  <si>
    <t>000000019502                      organ W-32</t>
  </si>
  <si>
    <t>TABELA 5 - Wyjazdy zespołów ratownictwa medycznego w roku 2018</t>
  </si>
  <si>
    <t xml:space="preserve">TABELA 7 – Szpitalne oddziały ratunkowe – stan na dzień 31.01. 2019 r. </t>
  </si>
  <si>
    <t>TABELA 8 – jednostki organizacyjne szpitala wyspecjalizowane w zakresie udzielania świadczeń zdrowotnych niezbędnych dla ratownictwa medycznego - stan na dzień 31.01.2019 r.</t>
  </si>
  <si>
    <t xml:space="preserve">TABELA 9 – Liczba przyjęć pacjentów w szpitalnym oddziale ratunkowym w roku 2018 </t>
  </si>
  <si>
    <t>kierownika zespołu ratownictwa medycznego</t>
  </si>
  <si>
    <t>kierownika zespołu urazowego</t>
  </si>
  <si>
    <t>TABELA 11 – Centra urazowe - dane za rok 2018</t>
  </si>
  <si>
    <t>Rejon operacyjny 04/01 z dyspozytornią w Bydgoszczy - DM 0202</t>
  </si>
  <si>
    <r>
      <rPr>
        <sz val="9"/>
        <color indexed="60"/>
        <rFont val="Arial"/>
        <family val="2"/>
      </rPr>
      <t xml:space="preserve">C0101 </t>
    </r>
    <r>
      <rPr>
        <sz val="9"/>
        <rFont val="Arial"/>
        <family val="2"/>
      </rPr>
      <t>- 0461011 m. Bydgoszcz; 0403062 gm. Osielsko; 0403022 gm. Dąbrowa Chełmińska</t>
    </r>
  </si>
  <si>
    <r>
      <rPr>
        <sz val="9"/>
        <color indexed="60"/>
        <rFont val="Arial"/>
        <family val="2"/>
      </rPr>
      <t>C0103</t>
    </r>
    <r>
      <rPr>
        <sz val="9"/>
        <rFont val="Arial"/>
        <family val="2"/>
      </rPr>
      <t xml:space="preserve"> - 0461011 m. Bydgoszcz; 0403072 gm. Sicienko</t>
    </r>
  </si>
  <si>
    <r>
      <rPr>
        <sz val="9"/>
        <color indexed="60"/>
        <rFont val="Arial"/>
        <family val="2"/>
      </rPr>
      <t>C0107</t>
    </r>
    <r>
      <rPr>
        <sz val="9"/>
        <rFont val="Arial"/>
        <family val="2"/>
      </rPr>
      <t xml:space="preserve"> - 0461011 m. powiat Bydgoszcz; 0403052 gm. Nowa Wieś Wielka; 0403012 gm. Białe Błota; 0403085 gm. Solec Kujawski miasto i obszar wiejski;</t>
    </r>
  </si>
  <si>
    <r>
      <rPr>
        <sz val="9"/>
        <color indexed="60"/>
        <rFont val="Arial"/>
        <family val="2"/>
      </rPr>
      <t>C0126</t>
    </r>
    <r>
      <rPr>
        <sz val="9"/>
        <rFont val="Arial"/>
        <family val="2"/>
      </rPr>
      <t xml:space="preserve"> - 0461011 m. Bydgoszcz; 0403032 gm. Dobrcz; </t>
    </r>
  </si>
  <si>
    <r>
      <t>C0106</t>
    </r>
    <r>
      <rPr>
        <sz val="9"/>
        <rFont val="Arial"/>
        <family val="2"/>
      </rPr>
      <t xml:space="preserve"> - 0461011 m. Bydgoszcz; 0403072 gm. Sicienko</t>
    </r>
  </si>
  <si>
    <r>
      <rPr>
        <sz val="9"/>
        <color indexed="60"/>
        <rFont val="Arial"/>
        <family val="2"/>
      </rPr>
      <t xml:space="preserve">C0104 </t>
    </r>
    <r>
      <rPr>
        <sz val="9"/>
        <rFont val="Arial"/>
        <family val="2"/>
      </rPr>
      <t>- 0461011 m. Bydgoszcz; 0403062 gm. Osielsko; 0403022 gm. Dąbrowa Chełmińska</t>
    </r>
  </si>
  <si>
    <r>
      <t>C0102</t>
    </r>
    <r>
      <rPr>
        <sz val="9"/>
        <rFont val="Arial"/>
        <family val="2"/>
      </rPr>
      <t xml:space="preserve"> - 0461011 m. Bydgoszcz; </t>
    </r>
  </si>
  <si>
    <r>
      <rPr>
        <sz val="9"/>
        <color indexed="60"/>
        <rFont val="Arial"/>
        <family val="2"/>
      </rPr>
      <t>C0108</t>
    </r>
    <r>
      <rPr>
        <sz val="9"/>
        <rFont val="Arial"/>
        <family val="2"/>
      </rPr>
      <t xml:space="preserve"> - 0461011 m. Bydgoszcz; 0403032 gm. Dobrcz; </t>
    </r>
  </si>
  <si>
    <r>
      <rPr>
        <sz val="9"/>
        <color indexed="60"/>
        <rFont val="Arial"/>
        <family val="2"/>
      </rPr>
      <t>C0110</t>
    </r>
    <r>
      <rPr>
        <sz val="9"/>
        <rFont val="Arial"/>
        <family val="2"/>
      </rPr>
      <t xml:space="preserve"> - 0461011 m. Bydgoszcz; 0403032 gm. Dobrcz; </t>
    </r>
  </si>
  <si>
    <r>
      <rPr>
        <sz val="9"/>
        <color indexed="60"/>
        <rFont val="Arial"/>
        <family val="2"/>
      </rPr>
      <t>C0112</t>
    </r>
    <r>
      <rPr>
        <sz val="9"/>
        <rFont val="Arial"/>
        <family val="2"/>
      </rPr>
      <t xml:space="preserve"> - 0461011 m. Bydgoszcz; 0403062 gm. Osielsko; 0403022 gm. Dąbrowa Chełmińska</t>
    </r>
  </si>
  <si>
    <r>
      <rPr>
        <sz val="9"/>
        <color indexed="60"/>
        <rFont val="Arial"/>
        <family val="2"/>
      </rPr>
      <t>C0114</t>
    </r>
    <r>
      <rPr>
        <sz val="9"/>
        <rFont val="Arial"/>
        <family val="2"/>
      </rPr>
      <t xml:space="preserve"> - 0461011 m. Bydgoszcz; </t>
    </r>
  </si>
  <si>
    <r>
      <rPr>
        <sz val="9"/>
        <color indexed="60"/>
        <rFont val="Arial"/>
        <family val="2"/>
      </rPr>
      <t>C0116</t>
    </r>
    <r>
      <rPr>
        <sz val="9"/>
        <rFont val="Arial"/>
        <family val="2"/>
      </rPr>
      <t xml:space="preserve"> - 0461011 m. Bydgoszcz; 0403012 gm. Białe Błota; </t>
    </r>
  </si>
  <si>
    <r>
      <rPr>
        <sz val="9"/>
        <color indexed="60"/>
        <rFont val="Arial"/>
        <family val="2"/>
      </rPr>
      <t>C0118</t>
    </r>
    <r>
      <rPr>
        <sz val="9"/>
        <rFont val="Arial"/>
        <family val="2"/>
      </rPr>
      <t xml:space="preserve"> - 0461011 m. Bydgoszcz; </t>
    </r>
  </si>
  <si>
    <r>
      <rPr>
        <sz val="9"/>
        <color indexed="60"/>
        <rFont val="Arial"/>
        <family val="2"/>
      </rPr>
      <t>C0120</t>
    </r>
    <r>
      <rPr>
        <sz val="9"/>
        <rFont val="Arial"/>
        <family val="2"/>
      </rPr>
      <t xml:space="preserve"> - 0461011 m. powiat Bydgoszcz; 0403052 gm. Nowa Wieś Wielka; 0403012 gm. Białe Błota; 0403085 gm. Solec Kujawski miasto i obszar wiejski;</t>
    </r>
  </si>
  <si>
    <r>
      <rPr>
        <sz val="9"/>
        <color indexed="60"/>
        <rFont val="Arial"/>
        <family val="2"/>
      </rPr>
      <t>C0122</t>
    </r>
    <r>
      <rPr>
        <sz val="9"/>
        <rFont val="Arial"/>
        <family val="2"/>
      </rPr>
      <t xml:space="preserve"> - 0403032 gm. Dobrcz; </t>
    </r>
  </si>
  <si>
    <r>
      <rPr>
        <sz val="9"/>
        <color indexed="60"/>
        <rFont val="Arial"/>
        <family val="2"/>
      </rPr>
      <t>C0124</t>
    </r>
    <r>
      <rPr>
        <sz val="9"/>
        <rFont val="Arial"/>
        <family val="2"/>
      </rPr>
      <t xml:space="preserve"> - 0403084 gm. Solec Kujawski - miasto; 0403085 gm. Solec Kujawski - obszar wiejski; </t>
    </r>
  </si>
  <si>
    <r>
      <t>C0128</t>
    </r>
    <r>
      <rPr>
        <sz val="9"/>
        <rFont val="Arial"/>
        <family val="2"/>
      </rPr>
      <t xml:space="preserve">  - 0461011 m. Bydgoszcz; </t>
    </r>
  </si>
  <si>
    <r>
      <rPr>
        <sz val="9"/>
        <color indexed="60"/>
        <rFont val="Arial"/>
        <family val="2"/>
      </rPr>
      <t>C0130</t>
    </r>
    <r>
      <rPr>
        <sz val="9"/>
        <rFont val="Arial"/>
        <family val="2"/>
      </rPr>
      <t xml:space="preserve"> - 0461011 m. Bydgoszcz; 0403072 gm. Sicienko</t>
    </r>
  </si>
  <si>
    <r>
      <rPr>
        <sz val="9"/>
        <color indexed="60"/>
        <rFont val="Arial"/>
        <family val="2"/>
      </rPr>
      <t>C0801</t>
    </r>
    <r>
      <rPr>
        <sz val="9"/>
        <rFont val="Arial"/>
        <family val="2"/>
      </rPr>
      <t xml:space="preserve"> - 0403044 gm. Koronowo- miasto </t>
    </r>
  </si>
  <si>
    <r>
      <rPr>
        <sz val="9"/>
        <color indexed="60"/>
        <rFont val="Arial"/>
        <family val="2"/>
      </rPr>
      <t>C0802</t>
    </r>
    <r>
      <rPr>
        <sz val="9"/>
        <rFont val="Arial"/>
        <family val="2"/>
      </rPr>
      <t xml:space="preserve"> - 0403045 gm. Koronowo- obszar wiejski </t>
    </r>
  </si>
  <si>
    <r>
      <rPr>
        <sz val="9"/>
        <color indexed="60"/>
        <rFont val="Arial"/>
        <family val="2"/>
      </rPr>
      <t>C1101</t>
    </r>
    <r>
      <rPr>
        <sz val="9"/>
        <rFont val="Arial"/>
        <family val="2"/>
      </rPr>
      <t xml:space="preserve"> - 0407011 gm. m. Inowrocław, 0407042 gm. Inowrocław, 0407022 gm. Dąbrowa Biskupia, 0407064; 0407065 m. Kruszwica – miasto i obszar wiejski, 0407054; 0407055 Janikowo – miasto i obszar wiejski,  0407074; 0407075 Pakość – miasto i obszar wiejski,   0407034; 0407035 Gniewkowo – miasto i obszar wiejski, 0407082gm. Rojewo</t>
    </r>
  </si>
  <si>
    <r>
      <rPr>
        <sz val="9"/>
        <color indexed="60"/>
        <rFont val="Arial"/>
        <family val="2"/>
      </rPr>
      <t>C1110</t>
    </r>
    <r>
      <rPr>
        <sz val="9"/>
        <rFont val="Arial"/>
        <family val="2"/>
      </rPr>
      <t xml:space="preserve"> - 0407011 gm. m. Inowrocław, 0407042 gm. Inowrocław</t>
    </r>
  </si>
  <si>
    <r>
      <rPr>
        <sz val="9"/>
        <color indexed="60"/>
        <rFont val="Arial"/>
        <family val="2"/>
      </rPr>
      <t>C1108</t>
    </r>
    <r>
      <rPr>
        <sz val="9"/>
        <rFont val="Arial"/>
        <family val="2"/>
      </rPr>
      <t xml:space="preserve"> - 0407034; 0407035 Gniewkowo – miasto i obszar wiejski;  0407082 gm. Rojewo</t>
    </r>
  </si>
  <si>
    <r>
      <rPr>
        <sz val="9"/>
        <color indexed="60"/>
        <rFont val="Arial"/>
        <family val="2"/>
      </rPr>
      <t>C1102</t>
    </r>
    <r>
      <rPr>
        <sz val="9"/>
        <rFont val="Arial"/>
        <family val="2"/>
      </rPr>
      <t xml:space="preserve"> - 0407011gm. m. Inowrocław; 0407042 gm. Inowrocław; 0407022 gm. Dąbrowa Biskupia</t>
    </r>
  </si>
  <si>
    <r>
      <rPr>
        <sz val="9"/>
        <color indexed="60"/>
        <rFont val="Arial"/>
        <family val="2"/>
      </rPr>
      <t>C1106</t>
    </r>
    <r>
      <rPr>
        <sz val="9"/>
        <rFont val="Arial"/>
        <family val="2"/>
      </rPr>
      <t xml:space="preserve"> - 0407054; 0407055 Janikowo – miasto i obszar wiejski; 0407074; 0407075 Pakość – miasto i obszar wiejski;</t>
    </r>
  </si>
  <si>
    <r>
      <rPr>
        <sz val="9"/>
        <color indexed="60"/>
        <rFont val="Arial"/>
        <family val="2"/>
      </rPr>
      <t>C1104 -</t>
    </r>
    <r>
      <rPr>
        <sz val="9"/>
        <rFont val="Arial"/>
        <family val="2"/>
      </rPr>
      <t xml:space="preserve"> 0407064; 0407065 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Kruszwica – miasto i obszar wiejski;</t>
    </r>
  </si>
  <si>
    <r>
      <rPr>
        <sz val="9"/>
        <color indexed="60"/>
        <rFont val="Arial"/>
        <family val="2"/>
      </rPr>
      <t>C1301</t>
    </r>
    <r>
      <rPr>
        <sz val="9"/>
        <rFont val="Arial"/>
        <family val="2"/>
      </rPr>
      <t xml:space="preserve"> - 0409034; 0409035 Mogilno-miasto i obszar wiejski; gm. Dąbrowa;</t>
    </r>
  </si>
  <si>
    <r>
      <rPr>
        <sz val="9"/>
        <color indexed="60"/>
        <rFont val="Arial"/>
        <family val="2"/>
      </rPr>
      <t>C1302</t>
    </r>
    <r>
      <rPr>
        <sz val="9"/>
        <rFont val="Arial"/>
        <family val="2"/>
      </rPr>
      <t xml:space="preserve"> - 0409044; 0409035 Strzelno-miasto i obszar wiejski; gm. Jeziora Wielkie;</t>
    </r>
  </si>
  <si>
    <t>00:12:40</t>
  </si>
  <si>
    <r>
      <rPr>
        <sz val="9"/>
        <color indexed="60"/>
        <rFont val="Arial"/>
        <family val="2"/>
      </rPr>
      <t>C1401</t>
    </r>
    <r>
      <rPr>
        <sz val="9"/>
        <rFont val="Arial"/>
        <family val="2"/>
      </rPr>
      <t xml:space="preserve"> -  0410034; 0410035 Naklo n. Notecią - miasto i powiat nakielski;</t>
    </r>
  </si>
  <si>
    <r>
      <rPr>
        <sz val="9"/>
        <color indexed="60"/>
        <rFont val="Arial"/>
        <family val="2"/>
      </rPr>
      <t>C1402</t>
    </r>
    <r>
      <rPr>
        <sz val="9"/>
        <rFont val="Arial"/>
        <family val="2"/>
      </rPr>
      <t xml:space="preserve"> - 0410054; 0410054 Szubin-miasto i obszar wiejski;</t>
    </r>
  </si>
  <si>
    <r>
      <rPr>
        <sz val="9"/>
        <color indexed="60"/>
        <rFont val="Arial"/>
        <family val="2"/>
      </rPr>
      <t>C1404</t>
    </r>
    <r>
      <rPr>
        <sz val="9"/>
        <rFont val="Arial"/>
        <family val="2"/>
      </rPr>
      <t xml:space="preserve"> - 0410024; 0410025 Mrocza-miasto i obszar wiejski;</t>
    </r>
  </si>
  <si>
    <r>
      <rPr>
        <sz val="9"/>
        <color indexed="60"/>
        <rFont val="Arial"/>
        <family val="2"/>
      </rPr>
      <t>C1406</t>
    </r>
    <r>
      <rPr>
        <sz val="9"/>
        <rFont val="Arial"/>
        <family val="2"/>
      </rPr>
      <t xml:space="preserve"> - 0410014; 0410015 Kcynia-miasto i obszar wiejski;</t>
    </r>
  </si>
  <si>
    <r>
      <rPr>
        <sz val="9"/>
        <color indexed="60"/>
        <rFont val="Arial"/>
        <family val="2"/>
      </rPr>
      <t>C1701</t>
    </r>
    <r>
      <rPr>
        <sz val="9"/>
        <rFont val="Arial"/>
        <family val="2"/>
      </rPr>
      <t xml:space="preserve"> - 0413024; 0413025 Sępólno Krajeńskie miasto i powiat sępoleński;</t>
    </r>
  </si>
  <si>
    <r>
      <rPr>
        <sz val="9"/>
        <color indexed="60"/>
        <rFont val="Arial"/>
        <family val="2"/>
      </rPr>
      <t>C1702</t>
    </r>
    <r>
      <rPr>
        <sz val="9"/>
        <rFont val="Arial"/>
        <family val="2"/>
      </rPr>
      <t xml:space="preserve"> - 0413014; 0413015 Kamień Krajeński-miasto i obszar wiejski;</t>
    </r>
  </si>
  <si>
    <r>
      <rPr>
        <sz val="9"/>
        <color indexed="60"/>
        <rFont val="Arial"/>
        <family val="2"/>
      </rPr>
      <t>C1704</t>
    </r>
    <r>
      <rPr>
        <sz val="9"/>
        <rFont val="Arial"/>
        <family val="2"/>
      </rPr>
      <t xml:space="preserve"> - 0413044; 0413045 Więcbork-miasto i obszar wiejski;</t>
    </r>
  </si>
  <si>
    <r>
      <rPr>
        <sz val="9"/>
        <color indexed="60"/>
        <rFont val="Arial"/>
        <family val="2"/>
      </rPr>
      <t>C1801</t>
    </r>
    <r>
      <rPr>
        <sz val="9"/>
        <rFont val="Arial"/>
        <family val="2"/>
      </rPr>
      <t xml:space="preserve"> - 0414094; 0413095 Świecie n. Wisłą miasto i powiat świecki (bez gm. Dragacz);</t>
    </r>
  </si>
  <si>
    <t>00:42:04</t>
  </si>
  <si>
    <r>
      <rPr>
        <sz val="9"/>
        <color indexed="60"/>
        <rFont val="Arial"/>
        <family val="2"/>
      </rPr>
      <t>C1802</t>
    </r>
    <r>
      <rPr>
        <sz val="9"/>
        <rFont val="Arial"/>
        <family val="2"/>
      </rPr>
      <t xml:space="preserve"> - 0414094; 0414095 Świecie n. Wisłą-miasto i obszar wiejski,0414012 gm. Bukowiec; 0414082 gm. Pruszcz;</t>
    </r>
  </si>
  <si>
    <r>
      <rPr>
        <sz val="9"/>
        <color indexed="60"/>
        <rFont val="Arial"/>
        <family val="2"/>
      </rPr>
      <t xml:space="preserve">C1808 </t>
    </r>
    <r>
      <rPr>
        <sz val="9"/>
        <rFont val="Arial"/>
        <family val="2"/>
      </rPr>
      <t>- 0414064; 0414065  Nowe-miasto i obszar wiejski; 0414112 gm. Warlubie;</t>
    </r>
  </si>
  <si>
    <r>
      <rPr>
        <sz val="9"/>
        <color indexed="60"/>
        <rFont val="Arial"/>
        <family val="2"/>
      </rPr>
      <t>C1804</t>
    </r>
    <r>
      <rPr>
        <sz val="9"/>
        <rFont val="Arial"/>
        <family val="2"/>
      </rPr>
      <t xml:space="preserve"> - 0414072 gm. Osie; 0414042 gm. Jeżewo; 0414032 gm. Drzycim;</t>
    </r>
  </si>
  <si>
    <r>
      <rPr>
        <sz val="9"/>
        <color indexed="60"/>
        <rFont val="Arial"/>
        <family val="2"/>
      </rPr>
      <t>C1806</t>
    </r>
    <r>
      <rPr>
        <sz val="9"/>
        <rFont val="Arial"/>
        <family val="2"/>
      </rPr>
      <t xml:space="preserve"> - 0414052 gm. Lniano; 0414102 gm. Świekatowo;</t>
    </r>
  </si>
  <si>
    <r>
      <rPr>
        <sz val="9"/>
        <color indexed="60"/>
        <rFont val="Arial"/>
        <family val="2"/>
      </rPr>
      <t>C1906</t>
    </r>
    <r>
      <rPr>
        <sz val="9"/>
        <rFont val="Arial"/>
        <family val="2"/>
      </rPr>
      <t xml:space="preserve"> - 0416022; 0416065 Tuchola miasto i powiat tucholski;</t>
    </r>
  </si>
  <si>
    <r>
      <rPr>
        <sz val="9"/>
        <color indexed="60"/>
        <rFont val="Arial"/>
        <family val="2"/>
      </rPr>
      <t>C1902</t>
    </r>
    <r>
      <rPr>
        <sz val="9"/>
        <rFont val="Arial"/>
        <family val="2"/>
      </rPr>
      <t xml:space="preserve"> - 0416022 gm. Gostycyn; 0416042 gm. Lubiewo;</t>
    </r>
  </si>
  <si>
    <r>
      <rPr>
        <sz val="9"/>
        <color indexed="60"/>
        <rFont val="Arial"/>
        <family val="2"/>
      </rPr>
      <t>C1904</t>
    </r>
    <r>
      <rPr>
        <sz val="9"/>
        <rFont val="Arial"/>
        <family val="2"/>
      </rPr>
      <t xml:space="preserve"> - 0416052 gm. Śliwice;</t>
    </r>
  </si>
  <si>
    <r>
      <rPr>
        <sz val="9"/>
        <color indexed="60"/>
        <rFont val="Arial"/>
        <family val="2"/>
      </rPr>
      <t>C2101</t>
    </r>
    <r>
      <rPr>
        <sz val="9"/>
        <rFont val="Arial"/>
        <family val="2"/>
      </rPr>
      <t xml:space="preserve"> - 0419064; 0419065 Żnin - miasto i powiat żniński; 0407092 gm. Złotniki Kujawskie;</t>
    </r>
  </si>
  <si>
    <r>
      <rPr>
        <sz val="9"/>
        <color indexed="60"/>
        <rFont val="Arial"/>
        <family val="2"/>
      </rPr>
      <t>C2102</t>
    </r>
    <r>
      <rPr>
        <sz val="9"/>
        <rFont val="Arial"/>
        <family val="2"/>
      </rPr>
      <t xml:space="preserve"> - 0419014; 0419015  Barcin-miasto i obszar wiejski; 0407092 gm. Złotniki Kujawskie;</t>
    </r>
  </si>
  <si>
    <r>
      <rPr>
        <sz val="9"/>
        <color indexed="60"/>
        <rFont val="Arial"/>
        <family val="2"/>
      </rPr>
      <t>C2104</t>
    </r>
    <r>
      <rPr>
        <sz val="9"/>
        <rFont val="Arial"/>
        <family val="2"/>
      </rPr>
      <t xml:space="preserve"> - 0419052 gm. Rogowo; 0419034; 0419035 Janowiec Wielkopolski-miasto i obszar wiejski; 0419022 gm. Gąsawa;</t>
    </r>
  </si>
  <si>
    <r>
      <rPr>
        <sz val="9"/>
        <color indexed="60"/>
        <rFont val="Arial"/>
        <family val="2"/>
      </rPr>
      <t>C0301</t>
    </r>
    <r>
      <rPr>
        <sz val="9"/>
        <rFont val="Arial"/>
        <family val="2"/>
      </rPr>
      <t xml:space="preserve"> - 0463011 m. Toruń; 0415052 gm. Łubianka; 0415092 gm. Zławieś Wielka; 0415062 gm. Łysomice; 0415082 gm. Wielka Nieszawka;</t>
    </r>
  </si>
  <si>
    <r>
      <rPr>
        <sz val="9"/>
        <color indexed="60"/>
        <rFont val="Arial"/>
        <family val="2"/>
      </rPr>
      <t>C0302</t>
    </r>
    <r>
      <rPr>
        <sz val="9"/>
        <rFont val="Arial"/>
        <family val="2"/>
      </rPr>
      <t xml:space="preserve"> - 0463011 m. Toruń; </t>
    </r>
  </si>
  <si>
    <r>
      <rPr>
        <sz val="9"/>
        <color indexed="60"/>
        <rFont val="Arial"/>
        <family val="2"/>
      </rPr>
      <t>C0306</t>
    </r>
    <r>
      <rPr>
        <sz val="9"/>
        <rFont val="Arial"/>
        <family val="2"/>
      </rPr>
      <t xml:space="preserve"> - 0463011 m. Toruń; 0415042 gm. Lubicz; 0415072 gm. Obrowo; 0415032 gm. Czernikowo;</t>
    </r>
  </si>
  <si>
    <r>
      <rPr>
        <sz val="9"/>
        <color indexed="60"/>
        <rFont val="Arial"/>
        <family val="2"/>
      </rPr>
      <t>C0304</t>
    </r>
    <r>
      <rPr>
        <sz val="9"/>
        <rFont val="Arial"/>
        <family val="2"/>
      </rPr>
      <t xml:space="preserve"> - 0463011 m. Toruń;  0415092  gm. Zławieś Wielka; 0415062 gm. Łysomice; 0415082 gm. Wielka Nieszawka</t>
    </r>
  </si>
  <si>
    <r>
      <rPr>
        <sz val="9"/>
        <color indexed="60"/>
        <rFont val="Arial"/>
        <family val="2"/>
      </rPr>
      <t>C0316</t>
    </r>
    <r>
      <rPr>
        <sz val="9"/>
        <rFont val="Arial"/>
        <family val="2"/>
      </rPr>
      <t xml:space="preserve"> - 0463011 m. Toruń; 0415042 gm. Lubicz;  0415072 gm. Obrowo; 0415032 gm. Czernikowo</t>
    </r>
  </si>
  <si>
    <r>
      <rPr>
        <sz val="9"/>
        <color indexed="60"/>
        <rFont val="Arial"/>
        <family val="2"/>
      </rPr>
      <t xml:space="preserve">C0308 - </t>
    </r>
    <r>
      <rPr>
        <sz val="9"/>
        <rFont val="Arial"/>
        <family val="2"/>
      </rPr>
      <t>0463011 m. Toruń; 0415082 gm. Wielka Nieszawka;</t>
    </r>
  </si>
  <si>
    <r>
      <rPr>
        <sz val="9"/>
        <color indexed="60"/>
        <rFont val="Arial"/>
        <family val="2"/>
      </rPr>
      <t>C0310</t>
    </r>
    <r>
      <rPr>
        <sz val="9"/>
        <rFont val="Arial"/>
        <family val="2"/>
      </rPr>
      <t xml:space="preserve"> - 0463011 m. Toruń,</t>
    </r>
  </si>
  <si>
    <r>
      <rPr>
        <sz val="9"/>
        <color indexed="60"/>
        <rFont val="Arial"/>
        <family val="2"/>
      </rPr>
      <t xml:space="preserve">C0312 - </t>
    </r>
    <r>
      <rPr>
        <sz val="9"/>
        <rFont val="Arial"/>
        <family val="2"/>
      </rPr>
      <t>0463011 m. Toruń; 0415062 gm. Łysomice; 0415052 gm. Łubianka</t>
    </r>
  </si>
  <si>
    <t>120</t>
  </si>
  <si>
    <r>
      <rPr>
        <sz val="9"/>
        <color indexed="60"/>
        <rFont val="Arial"/>
        <family val="2"/>
      </rPr>
      <t xml:space="preserve">C0314 </t>
    </r>
    <r>
      <rPr>
        <sz val="9"/>
        <rFont val="Arial"/>
        <family val="2"/>
      </rPr>
      <t>- 0415032 gm. Czernikowo;</t>
    </r>
  </si>
  <si>
    <r>
      <rPr>
        <sz val="9"/>
        <color indexed="60"/>
        <rFont val="Arial"/>
        <family val="2"/>
      </rPr>
      <t>C0201</t>
    </r>
    <r>
      <rPr>
        <sz val="9"/>
        <rFont val="Arial"/>
        <family val="2"/>
      </rPr>
      <t xml:space="preserve"> - 0462011; 0406012 m. i gm. Grudziądz; 0406034; 0406035 Łasin – miasto i obszar wiejski;</t>
    </r>
  </si>
  <si>
    <r>
      <rPr>
        <sz val="9"/>
        <color indexed="60"/>
        <rFont val="Arial"/>
        <family val="2"/>
      </rPr>
      <t>C0203</t>
    </r>
    <r>
      <rPr>
        <sz val="9"/>
        <rFont val="Arial"/>
        <family val="2"/>
      </rPr>
      <t xml:space="preserve"> - 0462011; 0406012 m. i gm. Grudziądz; 0414022 gm. Dragacz;</t>
    </r>
  </si>
  <si>
    <r>
      <rPr>
        <sz val="9"/>
        <color indexed="60"/>
        <rFont val="Arial"/>
        <family val="2"/>
      </rPr>
      <t>C0202</t>
    </r>
    <r>
      <rPr>
        <sz val="9"/>
        <rFont val="Arial"/>
        <family val="2"/>
      </rPr>
      <t xml:space="preserve"> - 0462011; 0406012 m. i gm. Grudziądz; 0406052 gm. Rogóźno;</t>
    </r>
  </si>
  <si>
    <r>
      <rPr>
        <sz val="9"/>
        <color indexed="60"/>
        <rFont val="Arial"/>
        <family val="2"/>
      </rPr>
      <t>C0204</t>
    </r>
    <r>
      <rPr>
        <sz val="9"/>
        <rFont val="Arial"/>
        <family val="2"/>
      </rPr>
      <t xml:space="preserve"> - 0462011;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  </r>
  </si>
  <si>
    <r>
      <rPr>
        <sz val="9"/>
        <color indexed="60"/>
        <rFont val="Arial"/>
        <family val="2"/>
      </rPr>
      <t>C0206</t>
    </r>
    <r>
      <rPr>
        <sz val="9"/>
        <rFont val="Arial"/>
        <family val="2"/>
      </rPr>
      <t xml:space="preserve"> - 0462011; 0406012 m. i gm. Grudziądz; 0414022 gm. Dragacz;</t>
    </r>
  </si>
  <si>
    <t>316</t>
  </si>
  <si>
    <r>
      <rPr>
        <sz val="9"/>
        <color indexed="60"/>
        <rFont val="Arial"/>
        <family val="2"/>
      </rPr>
      <t xml:space="preserve">C0208 - </t>
    </r>
    <r>
      <rPr>
        <sz val="9"/>
        <rFont val="Arial"/>
        <family val="2"/>
      </rPr>
      <t>0406044; 0406045 Radzyń Chełmiński-miasto i obszar wiejski; 0406022 gm. Gruta;</t>
    </r>
  </si>
  <si>
    <r>
      <rPr>
        <sz val="9"/>
        <color indexed="60"/>
        <rFont val="Arial"/>
        <family val="2"/>
      </rPr>
      <t>C0210</t>
    </r>
    <r>
      <rPr>
        <sz val="9"/>
        <rFont val="Arial"/>
        <family val="2"/>
      </rPr>
      <t xml:space="preserve"> - 0402074; 0402075 Jabłonowo Pomorskie – miasto i obszar wiejski; 0406062 gm. Świecie n. Osą;</t>
    </r>
  </si>
  <si>
    <t>1196</t>
  </si>
  <si>
    <r>
      <rPr>
        <sz val="9"/>
        <color indexed="60"/>
        <rFont val="Arial"/>
        <family val="2"/>
      </rPr>
      <t>C0401</t>
    </r>
    <r>
      <rPr>
        <sz val="9"/>
        <rFont val="Arial"/>
        <family val="2"/>
      </rPr>
      <t xml:space="preserve"> - 0415021; 0415022 m. i gm. Chełmża; 0404052 gm. Papowo Biskupie;</t>
    </r>
  </si>
  <si>
    <r>
      <rPr>
        <sz val="9"/>
        <color indexed="60"/>
        <rFont val="Arial"/>
        <family val="2"/>
      </rPr>
      <t>C0501</t>
    </r>
    <r>
      <rPr>
        <sz val="9"/>
        <rFont val="Arial"/>
        <family val="2"/>
      </rPr>
      <t xml:space="preserve"> - 0464011; 0418132 m. i gm. Włocławek; 0418114; 0418115  Lubień Kujawski-miasto i obszar wiejski; 0418124; 0418125 Lubraniec-miasto i obszar wiejski; 0418052 gm. Choceń; 0418084, 0418085 Izbica Kujawska-miasto i obszar wiejski; 0418032 gm. Boniewo;</t>
    </r>
  </si>
  <si>
    <r>
      <rPr>
        <sz val="9"/>
        <color indexed="60"/>
        <rFont val="Arial"/>
        <family val="2"/>
      </rPr>
      <t>C0512</t>
    </r>
    <r>
      <rPr>
        <sz val="9"/>
        <rFont val="Arial"/>
        <family val="2"/>
      </rPr>
      <t xml:space="preserve"> - 0464011; 0418132 m. i gm. Włocławek</t>
    </r>
  </si>
  <si>
    <r>
      <rPr>
        <sz val="9"/>
        <color indexed="60"/>
        <rFont val="Arial"/>
        <family val="2"/>
      </rPr>
      <t>C0514</t>
    </r>
    <r>
      <rPr>
        <sz val="9"/>
        <rFont val="Arial"/>
        <family val="2"/>
      </rPr>
      <t xml:space="preserve"> - 0464011; 0418132 m. i gm. Włocławek</t>
    </r>
  </si>
  <si>
    <r>
      <rPr>
        <sz val="9"/>
        <color indexed="60"/>
        <rFont val="Arial"/>
        <family val="2"/>
      </rPr>
      <t>C0502</t>
    </r>
    <r>
      <rPr>
        <sz val="9"/>
        <rFont val="Arial"/>
        <family val="2"/>
      </rPr>
      <t xml:space="preserve"> - 0464011; 0418132 m. i gm. Włocławek; 0418072  gm. Fabianki; 0418011 Kowal-miasto; 0418092 gm. Kowal; 0418022 gm. Baruchowo; 0418064; 0418065 Chodecz-miasto i obszar wiejski; 0418044; 0418045 Brześć Kujawski-miasto i obszar wiejski;</t>
    </r>
  </si>
  <si>
    <r>
      <rPr>
        <sz val="9"/>
        <color indexed="60"/>
        <rFont val="Arial"/>
        <family val="2"/>
      </rPr>
      <t>C0506</t>
    </r>
    <r>
      <rPr>
        <sz val="9"/>
        <rFont val="Arial"/>
        <family val="2"/>
      </rPr>
      <t xml:space="preserve"> - 0418044; 0418045 Brześć Kujawski-miasto i obszar wiejski;</t>
    </r>
  </si>
  <si>
    <r>
      <rPr>
        <sz val="9"/>
        <color indexed="60"/>
        <rFont val="Arial"/>
        <family val="2"/>
      </rPr>
      <t>C0504</t>
    </r>
    <r>
      <rPr>
        <sz val="9"/>
        <rFont val="Arial"/>
        <family val="2"/>
      </rPr>
      <t xml:space="preserve"> - 0418011 Kowal-miasto; 0418092 gm. Kowal; 0416052 gm. Choceń; 0418022 gm. Baruchowo;</t>
    </r>
  </si>
  <si>
    <r>
      <rPr>
        <sz val="9"/>
        <color indexed="60"/>
        <rFont val="Arial"/>
        <family val="2"/>
      </rPr>
      <t>C0508</t>
    </r>
    <r>
      <rPr>
        <sz val="9"/>
        <rFont val="Arial"/>
        <family val="2"/>
      </rPr>
      <t xml:space="preserve"> - 0418084; 0418085 Izbica Kujawska-miasto i obszar wiejski; 0418032 gm. Boniewo;</t>
    </r>
  </si>
  <si>
    <r>
      <rPr>
        <sz val="9"/>
        <color indexed="60"/>
        <rFont val="Arial"/>
        <family val="2"/>
      </rPr>
      <t>C0510</t>
    </r>
    <r>
      <rPr>
        <sz val="9"/>
        <rFont val="Arial"/>
        <family val="2"/>
      </rPr>
      <t xml:space="preserve"> - 0418064; 0418065 Chodecz-miasto i obszar wiejski; 0418114; 0418115 Lubień Kujawski-miasto i obszar wiejski;</t>
    </r>
  </si>
  <si>
    <r>
      <rPr>
        <sz val="9"/>
        <color indexed="60"/>
        <rFont val="Arial"/>
        <family val="2"/>
      </rPr>
      <t>C0608</t>
    </r>
    <r>
      <rPr>
        <sz val="9"/>
        <rFont val="Arial"/>
        <family val="2"/>
      </rPr>
      <t xml:space="preserve"> - 0401011 miasto i powiat aleksandrowski; 0418102  gm. Lubanie;</t>
    </r>
  </si>
  <si>
    <r>
      <rPr>
        <sz val="9"/>
        <color indexed="60"/>
        <rFont val="Arial"/>
        <family val="2"/>
      </rPr>
      <t>C0602</t>
    </r>
    <r>
      <rPr>
        <sz val="9"/>
        <rFont val="Arial"/>
        <family val="2"/>
      </rPr>
      <t xml:space="preserve"> - 0401031 gm. I m. Nieszawa; 0401072 gm. Raciążek; 0401082 gm.Waganiec;</t>
    </r>
  </si>
  <si>
    <r>
      <rPr>
        <sz val="9"/>
        <color indexed="60"/>
        <rFont val="Arial"/>
        <family val="2"/>
      </rPr>
      <t>C0604</t>
    </r>
    <r>
      <rPr>
        <sz val="9"/>
        <rFont val="Arial"/>
        <family val="2"/>
      </rPr>
      <t xml:space="preserve"> - 0401052 gm. Bądkowo; 0401062 gm. Koneck; 0418102  gm. Lubanie;</t>
    </r>
  </si>
  <si>
    <r>
      <rPr>
        <sz val="9"/>
        <color indexed="60"/>
        <rFont val="Arial"/>
        <family val="2"/>
      </rPr>
      <t>C0606</t>
    </r>
    <r>
      <rPr>
        <sz val="9"/>
        <rFont val="Arial"/>
        <family val="2"/>
      </rPr>
      <t xml:space="preserve"> - 0401021 gm. I m. Ciechocinek;  0401011; 0401042 miasto i powiat aleksandrowski;  </t>
    </r>
  </si>
  <si>
    <r>
      <rPr>
        <sz val="9"/>
        <color indexed="60"/>
        <rFont val="Arial"/>
        <family val="2"/>
      </rPr>
      <t>C0706</t>
    </r>
    <r>
      <rPr>
        <sz val="9"/>
        <rFont val="Arial"/>
        <family val="2"/>
      </rPr>
      <t xml:space="preserve"> - 0402011 Brodnica-miasto; 0402032 gm. Brodnica; 0402082 gm. Osiek; 0402102 gm. Zbiczno; 0402022 gm. Bobrowo;                                0402062 gm. Bartniczka; 0402054, 0402055 Górzno-miasto i obszar wiejski; 0402042 gm. Brzozie; 0402092 gm. Świedziebnia;</t>
    </r>
  </si>
  <si>
    <r>
      <rPr>
        <sz val="9"/>
        <color indexed="60"/>
        <rFont val="Arial"/>
        <family val="2"/>
      </rPr>
      <t>C0702</t>
    </r>
    <r>
      <rPr>
        <sz val="9"/>
        <rFont val="Arial"/>
        <family val="2"/>
      </rPr>
      <t xml:space="preserve"> - 0402011,0402032  Brodnica miasto i gmina; 0402082 gm. Osiek; 0402102 gm. Zbiczno; 0402022 gm. Bobrowo; 0402062 gm. Bartniczka; </t>
    </r>
  </si>
  <si>
    <r>
      <rPr>
        <sz val="9"/>
        <color indexed="60"/>
        <rFont val="Arial"/>
        <family val="2"/>
      </rPr>
      <t>C0704</t>
    </r>
    <r>
      <rPr>
        <sz val="9"/>
        <rFont val="Arial"/>
        <family val="2"/>
      </rPr>
      <t xml:space="preserve"> - 0402054, 0402055 Górzno-miasto i obszar wiejski; 0402042 gm. Brzozie; 0402092 gm. Świedziebnia,</t>
    </r>
  </si>
  <si>
    <r>
      <t>C0901</t>
    </r>
    <r>
      <rPr>
        <sz val="9"/>
        <rFont val="Arial"/>
        <family val="2"/>
      </rPr>
      <t xml:space="preserve"> - 0404011 Chełmno - miasto; 0404022 gm. Chełmno; 0404022 gm. Kijewo Królewskie;  0404072 gm. Unisław; 0404062 gm. Stolno;</t>
    </r>
  </si>
  <si>
    <r>
      <t>C0902</t>
    </r>
    <r>
      <rPr>
        <sz val="9"/>
        <rFont val="Arial"/>
        <family val="2"/>
      </rPr>
      <t xml:space="preserve"> - 0404011 Chełmno - miasto; 0404022 gm. Chełmno; 0404022 gm. Kijewo Królewskie; 0404072 gm. Unisław; 0404062 gm. Stolno;</t>
    </r>
  </si>
  <si>
    <r>
      <rPr>
        <sz val="9"/>
        <color indexed="60"/>
        <rFont val="Arial"/>
        <family val="2"/>
      </rPr>
      <t>C1001</t>
    </r>
    <r>
      <rPr>
        <sz val="9"/>
        <rFont val="Arial"/>
        <family val="2"/>
      </rPr>
      <t xml:space="preserve"> - 0405011 Golub-Dobrzyń - miasto i powiat golubsko-dobrzyński</t>
    </r>
  </si>
  <si>
    <r>
      <rPr>
        <sz val="9"/>
        <color indexed="60"/>
        <rFont val="Arial"/>
        <family val="2"/>
      </rPr>
      <t>C1002</t>
    </r>
    <r>
      <rPr>
        <sz val="9"/>
        <rFont val="Arial"/>
        <family val="2"/>
      </rPr>
      <t xml:space="preserve"> - 0405044, 0405045 Kowalewo Pomorskie-miasto i obszar wiejski; 0405022 gm. Ciechocin,</t>
    </r>
  </si>
  <si>
    <r>
      <rPr>
        <sz val="9"/>
        <color indexed="60"/>
        <rFont val="Arial"/>
        <family val="2"/>
      </rPr>
      <t>C1206</t>
    </r>
    <r>
      <rPr>
        <sz val="9"/>
        <rFont val="Arial"/>
        <family val="2"/>
      </rPr>
      <t xml:space="preserve"> - 0408011 Lipno - miasto i powiat lipnowski</t>
    </r>
  </si>
  <si>
    <r>
      <t>C1202</t>
    </r>
    <r>
      <rPr>
        <sz val="9"/>
        <rFont val="Arial"/>
        <family val="2"/>
      </rPr>
      <t xml:space="preserve"> - 0408011 Lipno - miasto; 0408062 gm. Lipno; 0408074; 0408075 gm. Skępe-miasto i obszar wiejski;  0408052 gm. Kikół; 0408022 gm. Bobrowniki; 0408032 gm. Chrostkowo;</t>
    </r>
  </si>
  <si>
    <r>
      <rPr>
        <sz val="9"/>
        <color indexed="60"/>
        <rFont val="Arial"/>
        <family val="2"/>
      </rPr>
      <t>C1204</t>
    </r>
    <r>
      <rPr>
        <sz val="9"/>
        <rFont val="Arial"/>
        <family val="2"/>
      </rPr>
      <t xml:space="preserve"> - 0408044, 0408045 Dobrzyń n. Wisłą-miasto i obszar wiejski; 0408092 gm. Wielgie; 0408082 gm. Tłuchowo;</t>
    </r>
  </si>
  <si>
    <t>117</t>
  </si>
  <si>
    <r>
      <rPr>
        <sz val="9"/>
        <color indexed="60"/>
        <rFont val="Arial"/>
        <family val="2"/>
      </rPr>
      <t>C1504</t>
    </r>
    <r>
      <rPr>
        <sz val="9"/>
        <rFont val="Arial"/>
        <family val="2"/>
      </rPr>
      <t xml:space="preserve"> - 0411011 Radziejów-miasto i powiat radziejowski;</t>
    </r>
  </si>
  <si>
    <t>141</t>
  </si>
  <si>
    <r>
      <rPr>
        <sz val="9"/>
        <color indexed="60"/>
        <rFont val="Arial"/>
        <family val="2"/>
      </rPr>
      <t>C1502</t>
    </r>
    <r>
      <rPr>
        <sz val="9"/>
        <rFont val="Arial"/>
        <family val="2"/>
      </rPr>
      <t xml:space="preserve"> - 0411042 gm. Osięciny; 0411072 gm. Topólka;</t>
    </r>
  </si>
  <si>
    <r>
      <rPr>
        <sz val="9"/>
        <color indexed="60"/>
        <rFont val="Arial"/>
        <family val="2"/>
      </rPr>
      <t>C1604</t>
    </r>
    <r>
      <rPr>
        <sz val="9"/>
        <rFont val="Arial"/>
        <family val="2"/>
      </rPr>
      <t xml:space="preserve"> - 0412011 Rypin - miasto i powiat rypiński;</t>
    </r>
  </si>
  <si>
    <r>
      <rPr>
        <sz val="9"/>
        <color indexed="60"/>
        <rFont val="Arial"/>
        <family val="2"/>
      </rPr>
      <t>C1602</t>
    </r>
    <r>
      <rPr>
        <sz val="9"/>
        <rFont val="Arial"/>
        <family val="2"/>
      </rPr>
      <t xml:space="preserve"> - 0412052 gm. Skrwilno; 0412032 gm. Rogowo;</t>
    </r>
  </si>
  <si>
    <r>
      <rPr>
        <sz val="9"/>
        <color indexed="60"/>
        <rFont val="Arial"/>
        <family val="2"/>
      </rPr>
      <t>C2004</t>
    </r>
    <r>
      <rPr>
        <sz val="9"/>
        <rFont val="Arial"/>
        <family val="2"/>
      </rPr>
      <t xml:space="preserve"> - 0417011 Wąbrzeźno - miasto i powiat wąbrzeski; 0404042 gm. Lisewo;</t>
    </r>
  </si>
  <si>
    <r>
      <rPr>
        <sz val="9"/>
        <color indexed="60"/>
        <rFont val="Arial"/>
        <family val="2"/>
      </rPr>
      <t>C2002</t>
    </r>
    <r>
      <rPr>
        <sz val="9"/>
        <rFont val="Arial"/>
        <family val="2"/>
      </rPr>
      <t xml:space="preserve"> - 0417042 gm. Płużnica; 0404042 gm. Lisewo;</t>
    </r>
  </si>
  <si>
    <t>C01 05</t>
  </si>
  <si>
    <t>C01 32</t>
  </si>
  <si>
    <t>C01 34</t>
  </si>
  <si>
    <t>C01 36</t>
  </si>
  <si>
    <t>C01 38</t>
  </si>
  <si>
    <t>C01 40</t>
  </si>
  <si>
    <t>C01 42</t>
  </si>
  <si>
    <t>C01 44</t>
  </si>
  <si>
    <t>C01 46</t>
  </si>
  <si>
    <t>C01 48</t>
  </si>
  <si>
    <t>C01 50</t>
  </si>
  <si>
    <t>C01 52</t>
  </si>
  <si>
    <t>C01 54</t>
  </si>
  <si>
    <t>C01 56</t>
  </si>
  <si>
    <t>C01 58</t>
  </si>
  <si>
    <t>C01 60</t>
  </si>
  <si>
    <t>C01 62</t>
  </si>
  <si>
    <t>C01 64</t>
  </si>
  <si>
    <t>C01 66</t>
  </si>
  <si>
    <t>C01 68</t>
  </si>
  <si>
    <t>C01 70</t>
  </si>
  <si>
    <t>C01 72</t>
  </si>
  <si>
    <t>C01 74</t>
  </si>
  <si>
    <t>C01 76</t>
  </si>
  <si>
    <t>C01 78</t>
  </si>
  <si>
    <t>C01 80</t>
  </si>
  <si>
    <t>247</t>
  </si>
  <si>
    <t>Nazwa zespołu ratownictwa medycznego</t>
  </si>
  <si>
    <t>DM02-02 Bydgoszcz</t>
  </si>
  <si>
    <t xml:space="preserve">DM02-01 </t>
  </si>
  <si>
    <t>DM02-01</t>
  </si>
  <si>
    <t xml:space="preserve">DM02-01 Toruń </t>
  </si>
  <si>
    <t>Tabela 14 -Liczba połączeń i czas obsługi zgłoszeń w dyspozytorni medycznej DM02 - 02 - stan na dzień 26.10.2018 r.</t>
  </si>
  <si>
    <t>Tabela 14 -Liczba połączeń i czas obsługi zgłoszeń w dyspozytorni medycznej DM02 - 01- stan na dzień 26.10.2018 r.</t>
  </si>
  <si>
    <t>85-790 Bydgoszcz ul.Produkcyjna 13</t>
  </si>
  <si>
    <t>Wojewódzka Stacja Pogotowia Ratunkowego</t>
  </si>
  <si>
    <t>ul. Ks. R. Markwarta 7  85-015 Bydgoszcz</t>
  </si>
  <si>
    <t>00002265 W-04</t>
  </si>
  <si>
    <t>045</t>
  </si>
  <si>
    <t>85-429 Bydgoszcz ul.Grunwaldzka 138</t>
  </si>
  <si>
    <t>85-163 Bydgoszcz ul. Słowiańska 7</t>
  </si>
  <si>
    <t>040</t>
  </si>
  <si>
    <t>046</t>
  </si>
  <si>
    <t xml:space="preserve">85-015 Bydgoszcz ul. Markwarta 8 </t>
  </si>
  <si>
    <t>050</t>
  </si>
  <si>
    <t>85-825 Bydgoszcz ul.Woj. Polskiego 65</t>
  </si>
  <si>
    <t>83-315 Bydgoszcz ul. Ks. Szulca 5</t>
  </si>
  <si>
    <t>85-350 Bydgoszcz ul.Bronikowskiego 45</t>
  </si>
  <si>
    <t>047</t>
  </si>
  <si>
    <t>052</t>
  </si>
  <si>
    <t>053</t>
  </si>
  <si>
    <t>055</t>
  </si>
  <si>
    <t>058</t>
  </si>
  <si>
    <t>86-002 Dobrcz ul. Długa 54</t>
  </si>
  <si>
    <t>051</t>
  </si>
  <si>
    <t>86-050 Solec Kujawski ul. Toruńska 8</t>
  </si>
  <si>
    <t>86-010 Koronowo ul.Paderewskiego 33</t>
  </si>
  <si>
    <t>ul. Dworcowa 55            86-010 Koronowo</t>
  </si>
  <si>
    <t>000002241 W-04</t>
  </si>
  <si>
    <t>88-100 Inowrocław ul.Toruńska 32</t>
  </si>
  <si>
    <t>Szpital Wielospecjalistyczny im. L. Błażka</t>
  </si>
  <si>
    <t>00002232 W-04</t>
  </si>
  <si>
    <t>100</t>
  </si>
  <si>
    <t>87-100 Inowrocław ul.Poznańska 97</t>
  </si>
  <si>
    <t>099</t>
  </si>
  <si>
    <t>88-150 Kruszwica ul.Niepodległości 47</t>
  </si>
  <si>
    <t>88-160 Janikowo ul. Główna 35D</t>
  </si>
  <si>
    <t>128</t>
  </si>
  <si>
    <t>88-140 Gniewkowo ul.Piasta 7A</t>
  </si>
  <si>
    <t>125</t>
  </si>
  <si>
    <t>88-300 Mogilno ul.Kościuszki 6</t>
  </si>
  <si>
    <t>ul. Kościuszki 10                88-300 Mogilno</t>
  </si>
  <si>
    <t>00002225 W-04</t>
  </si>
  <si>
    <t>88-320 Strzelno, ul. Powst. Wielkopolskich 8</t>
  </si>
  <si>
    <t>071</t>
  </si>
  <si>
    <t>89-100 Nakło ul. Mickiewicza 7</t>
  </si>
  <si>
    <t>Ratownictwo Medyczne Sp. z o.o.</t>
  </si>
  <si>
    <t>00204649 W-08</t>
  </si>
  <si>
    <t>89-200 Szubin ul.Ogrodowa 9</t>
  </si>
  <si>
    <t>89-115 Mrocza ul. Sportowa 1</t>
  </si>
  <si>
    <t>023</t>
  </si>
  <si>
    <t>89-240 Kcynia ul.Libelta 11</t>
  </si>
  <si>
    <t>89-400 Sępólno Krajeńskie ul.Sienkiewicza 54</t>
  </si>
  <si>
    <t>NOVUM-MED.</t>
  </si>
  <si>
    <t>ul. Mickiewicza 26                 89-410 Więcbork</t>
  </si>
  <si>
    <t>00002919 W-04</t>
  </si>
  <si>
    <t>048</t>
  </si>
  <si>
    <t>89-430 Kamień Krajeński ul.Wyspiańskiego 2</t>
  </si>
  <si>
    <t>060</t>
  </si>
  <si>
    <t>89-410 Więcbork ul. Mickiewicza 26</t>
  </si>
  <si>
    <t>86-100 Świecie ul.Wojska Polskiego 126</t>
  </si>
  <si>
    <t>86-170 Nowe ul.Myśliwska 1</t>
  </si>
  <si>
    <t>019</t>
  </si>
  <si>
    <t>86-150 Osie ul.Dworcowa 7</t>
  </si>
  <si>
    <t>86-141 Lniano ul. Wyzwolenia 9</t>
  </si>
  <si>
    <t>89-500 Tuchola ul.Nowodworskiego 14-18</t>
  </si>
  <si>
    <t>Szpital Tucholski Sp. z o.o.</t>
  </si>
  <si>
    <t>ul. Nowodworskiego 14-18                      89-500 Tuchola</t>
  </si>
  <si>
    <t>000002756 W-04</t>
  </si>
  <si>
    <t>077</t>
  </si>
  <si>
    <t>89-520 Gostycyn ul. Bydgoska 12</t>
  </si>
  <si>
    <t>89-530 Śliwice ul. Szkolna 7</t>
  </si>
  <si>
    <t>030</t>
  </si>
  <si>
    <t>88-400 Żnin ul.Szpitalna 30</t>
  </si>
  <si>
    <t>Pałuckie Centrum Zdrowia Sp. z o.o.</t>
  </si>
  <si>
    <t>000002917 W-04</t>
  </si>
  <si>
    <t xml:space="preserve"> 88-190 Barcin ul.Mogileńska 5</t>
  </si>
  <si>
    <t>042</t>
  </si>
  <si>
    <t>88-420 Rogowo ul.Kościelna 8</t>
  </si>
  <si>
    <t>035</t>
  </si>
  <si>
    <t>87-100 Toruń ul.Grudziądzka 47/51</t>
  </si>
  <si>
    <t>ul. Św. Józefa 53-59  87-100 Toruń</t>
  </si>
  <si>
    <t>000002403 W-04</t>
  </si>
  <si>
    <t>240</t>
  </si>
  <si>
    <t>87-100 Toruń ul. Konstytucji 3-go Maja 40A</t>
  </si>
  <si>
    <t>244</t>
  </si>
  <si>
    <t>87-100 Toruń ul.Paderewskiego 4/6</t>
  </si>
  <si>
    <t>87-100 Toruń ul.Włocławska 167</t>
  </si>
  <si>
    <t>248</t>
  </si>
  <si>
    <t>87-10 Toruń ul. Pera Jonsona 7</t>
  </si>
  <si>
    <t>294</t>
  </si>
  <si>
    <t>87-152 Łubianka ul. Jana Pawła II 8</t>
  </si>
  <si>
    <t>245</t>
  </si>
  <si>
    <t>87-640 Czernikowo ul.Toruńska 20</t>
  </si>
  <si>
    <t>243</t>
  </si>
  <si>
    <t>87-140 Chełmża ul.Szewska 23</t>
  </si>
  <si>
    <t>ul. Szewska 23            87-140 Chełmża</t>
  </si>
  <si>
    <t>00002714 W-04</t>
  </si>
  <si>
    <t>86-300 Grudziądz ul.Szpitalna 6/8</t>
  </si>
  <si>
    <t>Regionalny Szpital Specjalistyczny im. dr Wł. Biegańskiego</t>
  </si>
  <si>
    <t>00002428 W-04</t>
  </si>
  <si>
    <t>86-300 Grudziądz ul.Strażacka 1</t>
  </si>
  <si>
    <t>86-300 Grudziądz ul.Rydygiera 15/17</t>
  </si>
  <si>
    <t>185</t>
  </si>
  <si>
    <t>86-320 Łasin ul.Radzyńska 4</t>
  </si>
  <si>
    <t>296</t>
  </si>
  <si>
    <t>86-134 Dolna Grupa ul.Akacjowa 1</t>
  </si>
  <si>
    <t>085</t>
  </si>
  <si>
    <t>87-220 Radzyń Chełmiński ul.1000-lecia 17</t>
  </si>
  <si>
    <t>156</t>
  </si>
  <si>
    <t>87-334 Jabłonowo Pomorskie ul.Główna22</t>
  </si>
  <si>
    <t>154</t>
  </si>
  <si>
    <t>87-800 Włocławek ul.Lunewil 15</t>
  </si>
  <si>
    <t>Wojewódzki Szpital Specjalistyczny im. błogosławionego księdza Jerzego Popiełuszki</t>
  </si>
  <si>
    <t>00155388 W-04</t>
  </si>
  <si>
    <t>076</t>
  </si>
  <si>
    <t>87-800 Włocławek ul.Kaliska 104A</t>
  </si>
  <si>
    <t>101</t>
  </si>
  <si>
    <t>87-800 Włocławek ul.Papieżka 89</t>
  </si>
  <si>
    <t>103</t>
  </si>
  <si>
    <t>87-800 Włocławek ul.Obrońców Wisły 1920 r 21</t>
  </si>
  <si>
    <t>104</t>
  </si>
  <si>
    <t>87-820 Kowal ul.Piwna 3</t>
  </si>
  <si>
    <t>083</t>
  </si>
  <si>
    <t>87-880 Brześć Kujawski ul. Królewska5</t>
  </si>
  <si>
    <t>098</t>
  </si>
  <si>
    <t>87-865 Izbica Kujawska ul.Narutowicza 16</t>
  </si>
  <si>
    <t>87-860 Chodecz Al.. Zwycięstwa 19</t>
  </si>
  <si>
    <t>079</t>
  </si>
  <si>
    <t>87-700 Aleksandrów Kuj. Ul.Słowackiego 18</t>
  </si>
  <si>
    <t>Powiatowy Szpital w Aleksandrowie Kujawskim Sp. z o.o.</t>
  </si>
  <si>
    <t>00002894 W-04</t>
  </si>
  <si>
    <t>063</t>
  </si>
  <si>
    <t>87-730 Nieszawa ul.Laskowskiego 6</t>
  </si>
  <si>
    <t>87-704 Bądkowo ul.Spółdzielcza 1</t>
  </si>
  <si>
    <t>87-720 Ciechocinek ul.Strażacka 1</t>
  </si>
  <si>
    <t>87-300 Brodnica ul.Wiejska 9</t>
  </si>
  <si>
    <t>ul. Wiejska 9                              87-300 Brodnica</t>
  </si>
  <si>
    <t>00002388 W-04</t>
  </si>
  <si>
    <t>091</t>
  </si>
  <si>
    <t>87-320 Górzno ul.Floriana 16</t>
  </si>
  <si>
    <t>072</t>
  </si>
  <si>
    <t>86-200 Chełmno Pl. Rydygiera 1</t>
  </si>
  <si>
    <t xml:space="preserve">Zespół Opieki Zdrowotnej </t>
  </si>
  <si>
    <t>ul.Plac Rydygiera 1    86-200 Chełmno</t>
  </si>
  <si>
    <t>00002391 W-04</t>
  </si>
  <si>
    <t>87-400 Golub-Dobrzyń ul.dr Koppa 1e</t>
  </si>
  <si>
    <t xml:space="preserve">ul. Dr J.G. Koppa 1E  87- 400 Golub - Dobrzyń </t>
  </si>
  <si>
    <t>00002713 W-04</t>
  </si>
  <si>
    <t>0405044201</t>
  </si>
  <si>
    <t>87-410 Kowalewo Pomorskie ul.Brodnicka1</t>
  </si>
  <si>
    <t>059</t>
  </si>
  <si>
    <t>87-600 Lipno ul. Nieszawska 6</t>
  </si>
  <si>
    <t>ul. Nieszawska 6                  87-600 Lipno</t>
  </si>
  <si>
    <t>000023149 W-04</t>
  </si>
  <si>
    <t>074</t>
  </si>
  <si>
    <t>87-610 Dobrzyń n/Wisłą ul.Szkolna 26</t>
  </si>
  <si>
    <t>88-200 Radziejów ul.Szpitalna 3</t>
  </si>
  <si>
    <t>ul. Szpitalna 3                  88-200 Radziejów</t>
  </si>
  <si>
    <t>00002447 W-04</t>
  </si>
  <si>
    <t>88-220 Osięciny ul.Boh.Pows.Warszawy 6/7</t>
  </si>
  <si>
    <t>87-500 Rypin ul.3-go Maja 2</t>
  </si>
  <si>
    <t>ul. 3 Maja 2                          87-500 Rypin</t>
  </si>
  <si>
    <t>00002449 W-4</t>
  </si>
  <si>
    <t>145</t>
  </si>
  <si>
    <t>87-510 Skrwilno ul.Leśna 9</t>
  </si>
  <si>
    <t>126</t>
  </si>
  <si>
    <t>87-200 Wąbrzeźno ul.Wolności 27</t>
  </si>
  <si>
    <t>87-214 Płużnica 61</t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</si>
  <si>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04/01  z dyspozytornią medyczną w Bydgoszczy, DM02-02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</si>
  <si>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04/08  z dyspozytornią medyczną w Bydgoszczy, DM02-02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</si>
  <si>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04/11  z dyspozytornią medyczną w Bydgoszczy, DM02-02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</si>
  <si>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04/13  z dyspozytornią medyczną w Bydgoszczy, DM02-02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</si>
  <si>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04/14  z dyspozytornią medyczną w Bydgoszczy, DM02-02 </t>
    </r>
  </si>
  <si>
    <t>Nr księgi rejestrowej podmiotu leczniczego dysponenta jednostki</t>
  </si>
  <si>
    <t>IV część kodu resortowego określającego formę organizacyjno-prawną podmiotu wykonującego działalność leczniczą</t>
  </si>
  <si>
    <r>
      <rPr>
        <b/>
        <u val="single"/>
        <sz val="11"/>
        <color indexed="8"/>
        <rFont val="Arial"/>
        <family val="2"/>
      </rPr>
      <t>Rejon bydgoski</t>
    </r>
    <r>
      <rPr>
        <b/>
        <i/>
        <sz val="8"/>
        <color indexed="8"/>
        <rFont val="Arial"/>
        <family val="2"/>
      </rPr>
      <t xml:space="preserve">
m. Bydgoszcz, powiat bydgoski:</t>
    </r>
    <r>
      <rPr>
        <sz val="8"/>
        <color indexed="8"/>
        <rFont val="Arial"/>
        <family val="2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8"/>
        <color indexed="8"/>
        <rFont val="Arial"/>
        <family val="2"/>
      </rPr>
      <t>miasto i powiat inowrocławski:</t>
    </r>
    <r>
      <rPr>
        <sz val="8"/>
        <color indexed="8"/>
        <rFont val="Arial"/>
        <family val="2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8"/>
        <color indexed="8"/>
        <rFont val="Arial"/>
        <family val="2"/>
      </rPr>
      <t>miasto i powiat mogileński:</t>
    </r>
    <r>
      <rPr>
        <sz val="8"/>
        <color indexed="8"/>
        <rFont val="Arial"/>
        <family val="2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8"/>
        <color indexed="8"/>
        <rFont val="Arial"/>
        <family val="2"/>
      </rPr>
      <t>miasto i powiat nakielski:</t>
    </r>
    <r>
      <rPr>
        <sz val="8"/>
        <color indexed="8"/>
        <rFont val="Arial"/>
        <family val="2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8"/>
        <color indexed="8"/>
        <rFont val="Arial"/>
        <family val="2"/>
      </rPr>
      <t>miasto i powiat sępoleński:</t>
    </r>
    <r>
      <rPr>
        <sz val="8"/>
        <color indexed="8"/>
        <rFont val="Arial"/>
        <family val="2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8"/>
        <color indexed="8"/>
        <rFont val="Arial"/>
        <family val="2"/>
      </rPr>
      <t>miasto i powiat świecki (bez gm. Dragacz):</t>
    </r>
    <r>
      <rPr>
        <sz val="8"/>
        <color indexed="8"/>
        <rFont val="Arial"/>
        <family val="2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8"/>
        <color indexed="8"/>
        <rFont val="Arial"/>
        <family val="2"/>
      </rPr>
      <t>miasto i powiat tucholski:</t>
    </r>
    <r>
      <rPr>
        <sz val="8"/>
        <color indexed="8"/>
        <rFont val="Arial"/>
        <family val="2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8"/>
        <color indexed="8"/>
        <rFont val="Arial"/>
        <family val="2"/>
      </rPr>
      <t>miasto i powiat  żniński:</t>
    </r>
    <r>
      <rPr>
        <sz val="8"/>
        <color indexed="8"/>
        <rFont val="Arial"/>
        <family val="2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</si>
  <si>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>0100</t>
  </si>
  <si>
    <t>1310</t>
  </si>
  <si>
    <t>Liczba wyjazdów zespołów ratownictwa medycznego zakończonych przewiezieniem pacjenta do szpitala</t>
  </si>
  <si>
    <t>Nazwa, adres, miejsca stacjonowania lotnicvzegfo zespołu ratownictwa medycznego</t>
  </si>
  <si>
    <t>Jednostka organizacyjna podmiotu leczniczego, 
w strukturach którego funkcjonuje szpitalny oddział ratunkowy</t>
  </si>
  <si>
    <r>
      <t>Numer księgi rejestrowej podmiotu wykonującego działalność leczniczą</t>
    </r>
    <r>
      <rPr>
        <vertAlign val="superscript"/>
        <sz val="11"/>
        <rFont val="Arial"/>
        <family val="2"/>
      </rPr>
      <t>1)</t>
    </r>
  </si>
  <si>
    <r>
      <t xml:space="preserve">Kod TERYT </t>
    </r>
    <r>
      <rPr>
        <vertAlign val="superscript"/>
        <sz val="11"/>
        <rFont val="Arial"/>
        <family val="2"/>
      </rPr>
      <t>3)</t>
    </r>
  </si>
  <si>
    <t xml:space="preserve"> całodobowe</t>
  </si>
  <si>
    <t>nieprzystosowane do startów i lądowań w nocy</t>
  </si>
  <si>
    <t>Nazwa szpitala</t>
  </si>
  <si>
    <r>
      <t>Numer księgi  rejestrowej podmiotu wykonującego działalność leczniczą</t>
    </r>
    <r>
      <rPr>
        <vertAlign val="superscript"/>
        <sz val="11"/>
        <rFont val="Arial"/>
        <family val="2"/>
      </rPr>
      <t>1)</t>
    </r>
  </si>
  <si>
    <t>Kod TERYT lokalizacji oddziału szpitalnego</t>
  </si>
  <si>
    <r>
      <t xml:space="preserve">Kod dyspozytorni medycznej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</t>
    </r>
  </si>
  <si>
    <r>
      <t>Kod TERYT lokalizacji jednostki z opisem</t>
    </r>
    <r>
      <rPr>
        <vertAlign val="superscript"/>
        <sz val="11"/>
        <rFont val="Arial"/>
        <family val="2"/>
      </rPr>
      <t>2)</t>
    </r>
  </si>
  <si>
    <t>W tym liczba lekarzy systemu PRM</t>
  </si>
  <si>
    <t xml:space="preserve">Liczba wszystkich pielęgniarek </t>
  </si>
  <si>
    <t>W tym liczba pielęgniarek systemu PRM</t>
  </si>
  <si>
    <t>10a</t>
  </si>
  <si>
    <t>10b</t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</si>
  <si>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04/17  z dyspozytornią medyczną w Bydgoszczy, DM02- 02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</si>
  <si>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04/18  z dyspozytornią medyczną w Bydgoszczy, DM02- 02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</si>
  <si>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04/19  z dyspozytornią medyczną w Bydgoszczy, DM02- 02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</si>
  <si>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04/21  z dyspozytornią medyczną w Bydgoszczy, DM02- 02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</si>
  <si>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04/03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</si>
  <si>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04/02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</si>
  <si>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04/04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</si>
  <si>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04/05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</si>
  <si>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04/06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</si>
  <si>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04/07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</si>
  <si>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04/09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</si>
  <si>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04/10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</si>
  <si>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04/12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</si>
  <si>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04/15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</si>
  <si>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04/16  z dyspozytornią medyczną w Toruniu, DM02- 01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</si>
  <si>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04/20  z dyspozytornią medyczną w Toruniu, DM02- 01 </t>
    </r>
  </si>
  <si>
    <t>Razem za rejon operacyjny z dyspozytornią medyczną w Toruniu DM02- 01</t>
  </si>
  <si>
    <t>Razem za rejon operacyjny z dyspozytornią medyczną w Bydgoszczy DM02- 02</t>
  </si>
  <si>
    <t>Dyspozytornia Medyczna DM02- 01 - Średnia wszystkich ZRM tej dyspozytorni</t>
  </si>
  <si>
    <t>Dyspozytornia Medyczna DM02 -02 - Średnia wszystkich ZRM tej dyspozytorni</t>
  </si>
  <si>
    <t>01, 05, 07, 28, 29, 55</t>
  </si>
  <si>
    <t>15, 97</t>
  </si>
  <si>
    <t>22, 95</t>
  </si>
  <si>
    <t>15, 91</t>
  </si>
  <si>
    <t>01, 05, 07, 15, 28, 29</t>
  </si>
  <si>
    <t xml:space="preserve">53, 85,83 </t>
  </si>
  <si>
    <t xml:space="preserve">01, 05, 07, 25, 33, 34, 39, 40, 50, 53, 21, 22 </t>
  </si>
  <si>
    <t>53, 07, 46</t>
  </si>
  <si>
    <t>22, 33</t>
  </si>
  <si>
    <t xml:space="preserve">53, 07 </t>
  </si>
  <si>
    <t>30, 93</t>
  </si>
  <si>
    <t>66, 108</t>
  </si>
  <si>
    <t>22, 83</t>
  </si>
  <si>
    <t>53, 83 07</t>
  </si>
  <si>
    <t>22, 83, 84, 85, 98</t>
  </si>
  <si>
    <t xml:space="preserve">53, 07, 54,37, 53, 83,85, 91 </t>
  </si>
  <si>
    <t>30, 66, 93, 98, 108</t>
  </si>
  <si>
    <t>30, 66, 93, 108</t>
  </si>
  <si>
    <t>30, 66, 93</t>
  </si>
  <si>
    <t>22, 31</t>
  </si>
  <si>
    <t>07, 53, 31, 46</t>
  </si>
  <si>
    <t>15, 28,97</t>
  </si>
  <si>
    <t>08, 09,100</t>
  </si>
  <si>
    <t>53, 83, 09, 119, 125</t>
  </si>
  <si>
    <t>22, 83, 94, 105, 108, 109</t>
  </si>
  <si>
    <t>30, 66</t>
  </si>
  <si>
    <t xml:space="preserve">30, 93 </t>
  </si>
  <si>
    <r>
      <t xml:space="preserve">Rejon operacyjny </t>
    </r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nr: 04/02  z dyspozytornią medyczną w Bydgoszczy, DM02- 02 </t>
    </r>
  </si>
  <si>
    <r>
      <t xml:space="preserve">Rejon operacyjny </t>
    </r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nr: 04/01  z dyspozytornią medyczną w Toruniu, DM02- 01 </t>
    </r>
  </si>
  <si>
    <t>4c</t>
  </si>
  <si>
    <t>województwo                             kuj.-pom.</t>
  </si>
  <si>
    <t>21182</t>
  </si>
  <si>
    <t>8188</t>
  </si>
  <si>
    <t>6578</t>
  </si>
  <si>
    <t>1.</t>
  </si>
  <si>
    <t>ul. Paderewskiego 33,                                86-010 Koronowo</t>
  </si>
  <si>
    <t>ul. Paderewskiego 33,                                   86-010 Koronowo</t>
  </si>
  <si>
    <t xml:space="preserve">TABELA 1 – Rejony operacyjne i miejsca stacjonowania zespołów ratownictwa medycznego - obowiązuje od 1 sierpnia 2019 r.
Tabela stanowiąca podstawę do zawarcia umów, o których mowa w art. 49 ust. 2 ustawy
</t>
  </si>
  <si>
    <r>
      <t>Kod dyspozytorni medycznej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</t>
    </r>
  </si>
  <si>
    <t xml:space="preserve">
DM02-02 </t>
  </si>
  <si>
    <t>1***</t>
  </si>
  <si>
    <t>275</t>
  </si>
  <si>
    <t>31.12</t>
  </si>
  <si>
    <t>212</t>
  </si>
  <si>
    <t>31.07.</t>
  </si>
  <si>
    <t>0409034201</t>
  </si>
  <si>
    <t>153</t>
  </si>
  <si>
    <t>01.08.</t>
  </si>
  <si>
    <t xml:space="preserve">
DM02 - 02 </t>
  </si>
  <si>
    <t>0419064201</t>
  </si>
  <si>
    <t>C0272</t>
  </si>
  <si>
    <t>C02 74</t>
  </si>
  <si>
    <t>C02 76</t>
  </si>
  <si>
    <t xml:space="preserve">
RO04/01</t>
  </si>
  <si>
    <t xml:space="preserve">
DM01-01 </t>
  </si>
  <si>
    <t>0415052201</t>
  </si>
  <si>
    <t>0415052</t>
  </si>
  <si>
    <t>0462011202</t>
  </si>
  <si>
    <t xml:space="preserve">DM02 - 01 </t>
  </si>
  <si>
    <t>0404011202</t>
  </si>
  <si>
    <t>0405044</t>
  </si>
  <si>
    <t>C01 84</t>
  </si>
  <si>
    <t>C01 86</t>
  </si>
  <si>
    <r>
      <t xml:space="preserve">UWAGA: </t>
    </r>
    <r>
      <rPr>
        <sz val="11"/>
        <color rgb="FFFF0000"/>
        <rFont val="Calibri"/>
        <family val="2"/>
        <scheme val="minor"/>
      </rPr>
      <t xml:space="preserve"> 1* </t>
    </r>
    <r>
      <rPr>
        <sz val="11"/>
        <rFont val="Calibri"/>
        <family val="2"/>
        <scheme val="minor"/>
      </rPr>
      <t>przekwalifikowanie z dniem 1 sierpnia 2019 r. zespołu specjalistycznego na podstawowy (kolor czerwony)</t>
    </r>
    <r>
      <rPr>
        <sz val="11"/>
        <color rgb="FFFF0000"/>
        <rFont val="Calibri"/>
        <family val="2"/>
        <scheme val="minor"/>
      </rPr>
      <t>;</t>
    </r>
  </si>
  <si>
    <r>
      <t xml:space="preserve">1** </t>
    </r>
    <r>
      <rPr>
        <sz val="11"/>
        <rFont val="Calibri"/>
        <family val="2"/>
        <scheme val="minor"/>
      </rPr>
      <t>w okresie od 1 maja do 31 października (12 godz. Na dobę) w specjalistycznym zespole ratownictwa medycznego funkcjonuje dodatkowa osoba           uprawniona do wykonywania medycznychy czynności nratunkowych poruszająca się na motocyklu (kolor fioletowy)</t>
    </r>
  </si>
  <si>
    <r>
      <rPr>
        <sz val="11"/>
        <color rgb="FF00B0F0"/>
        <rFont val="Calibri"/>
        <family val="2"/>
        <scheme val="minor"/>
      </rPr>
      <t xml:space="preserve"> 1***</t>
    </r>
    <r>
      <rPr>
        <sz val="11"/>
        <color theme="1"/>
        <rFont val="Calibri"/>
        <family val="2"/>
        <scheme val="minor"/>
      </rPr>
      <t xml:space="preserve"> zespoły sezonowe (działającxe od 1 kwietnia do 31 grudnia - kolor niebieski)</t>
    </r>
  </si>
  <si>
    <t xml:space="preserve">0409044 gm. Strzelno-miasto;                           0409045 gm. Strzelno-obszar wiejski;  0409022 gm. Jeziora Wielkie;   </t>
  </si>
  <si>
    <t xml:space="preserve">0410024 gm. Mrocza-miasto;                                         0410024 gm. Mrocza-obszar wiejski; </t>
  </si>
  <si>
    <t xml:space="preserve">0414082 gm. Pruszcz;  0414094 gm. Świecie n, Wisłą-miasto;  0414095 gm. Świecie n, Wisłą-obszar wiejski; 0414012 gm. Bukowiec;   </t>
  </si>
  <si>
    <t xml:space="preserve">0414052 gm. Lniano;   0414102 gm. Świekatowo; </t>
  </si>
  <si>
    <t xml:space="preserve">0408011 gm. m. Lipno;0408062 gm. Lipno; 0408074 gm. Skępe-miasto; 0408075 gm. Skępe-obszar wiejski;0408032 gm. Chrostkowo;        </t>
  </si>
  <si>
    <t xml:space="preserve">0408011 gm. m. Lipno;0408062 gm. Lipno;    0408022 gm. Bobrowniki;0408052 gm. Kikół;    </t>
  </si>
  <si>
    <t xml:space="preserve">0408044 gm. Dobrzyń n. Wisłą-miasto; 0408045 gm. Dobrzyń n. Wisłą-obszar wiejski;   0408082 gm. Tłuchowo; 0408092 gm. Wielgie; </t>
  </si>
  <si>
    <t xml:space="preserve">TABELA 2 – Zespoły ratownictwa medycznego włączone do systemu Państwowe Ratownictwo Medyczne – stan na dzień                                                1 sierpnia 2019 r.
Rejony operacyjne, zespoły ratownictwa medycznego, miejsca stacjonowania i dysponenci
</t>
  </si>
  <si>
    <t>0403044201</t>
  </si>
  <si>
    <t>ul. Poznańska 97                                      88-100 Inowrocław</t>
  </si>
  <si>
    <t>C02 38</t>
  </si>
  <si>
    <t>ul. Młyńska 6                                      66-200 Świebodzin</t>
  </si>
  <si>
    <t>ul. Młyńska 6                                              66-200 Świebodzin</t>
  </si>
  <si>
    <t xml:space="preserve">
DM02-01 </t>
  </si>
  <si>
    <t>ul. Dr L. Rydygiera 15/17                                                              86-300 Grudziądz</t>
  </si>
  <si>
    <t>ul. Wieniecka 49     87-800 Włocławek</t>
  </si>
  <si>
    <t>ul. Słowackiego 18               87-700 Aleksandrów Kujawski</t>
  </si>
  <si>
    <t>ul. Młyńska 6                          66-200 Świebodzin</t>
  </si>
  <si>
    <r>
      <t xml:space="preserve">1** </t>
    </r>
    <r>
      <rPr>
        <sz val="11"/>
        <rFont val="Calibri"/>
        <family val="2"/>
        <scheme val="minor"/>
      </rPr>
      <t>w okresie od 1 maja do 31 października (12 godz. Na dobę) w specjalistycznym zespole ratownictwa medycznego funkcjonuje dodatkowa osoba  uprawniona do wykonywania medycznychy czynności nratunkowych poruszająca się na motocyklu (kolor fioletowy)</t>
    </r>
  </si>
  <si>
    <r>
      <t xml:space="preserve">Kod dyspozytorni medycznej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</t>
    </r>
  </si>
  <si>
    <r>
      <t xml:space="preserve">Kod zespołu ratownictwa medycznego </t>
    </r>
    <r>
      <rPr>
        <vertAlign val="superscript"/>
        <sz val="10"/>
        <rFont val="Times New Roman"/>
        <family val="1"/>
      </rPr>
      <t>4)</t>
    </r>
  </si>
  <si>
    <r>
      <t xml:space="preserve">Nazwa ZRM </t>
    </r>
    <r>
      <rPr>
        <vertAlign val="superscript"/>
        <sz val="10"/>
        <rFont val="Times New Roman"/>
        <family val="1"/>
      </rPr>
      <t>5)</t>
    </r>
  </si>
  <si>
    <r>
      <t>TERYT miejsca stacjonowania</t>
    </r>
    <r>
      <rPr>
        <vertAlign val="superscript"/>
        <sz val="10"/>
        <rFont val="Times New Roman"/>
        <family val="1"/>
      </rPr>
      <t>6)</t>
    </r>
  </si>
  <si>
    <r>
      <t>VII część kodu resortowego jednostki systemu 9</t>
    </r>
    <r>
      <rPr>
        <vertAlign val="superscript"/>
        <sz val="10"/>
        <rFont val="Times New Roman"/>
        <family val="1"/>
      </rPr>
      <t>)</t>
    </r>
  </si>
  <si>
    <t>ul. Szpitalna 30                                    88-400 Żnin</t>
  </si>
  <si>
    <t xml:space="preserve">TABELA 3 – Dodatkowe zespoły ratownictwa medycznego – stan na dzień 15.04.2019 </t>
  </si>
  <si>
    <t>C04 D 02</t>
  </si>
  <si>
    <t>87-100 Toruń, Grudziądzka 47/51</t>
  </si>
  <si>
    <t>C04 D 04</t>
  </si>
  <si>
    <t>86-200 Chełmno                  ul. Pl. Rydygiera 1</t>
  </si>
  <si>
    <t>SP ZOZ w Chełmnie, ul. Pl. Rydygiera 1</t>
  </si>
  <si>
    <t xml:space="preserve">60- 120 </t>
  </si>
  <si>
    <t>C04 D 06</t>
  </si>
  <si>
    <t>87-800 Włocławek,               ul. Lunewil 15</t>
  </si>
  <si>
    <t>C04 D 08</t>
  </si>
  <si>
    <t>Nowy Szpital Wąbrzeźno Sp. z.o.o,  ul. Wolności 27</t>
  </si>
  <si>
    <t>C04 D 10</t>
  </si>
  <si>
    <t>87-300 Brodnica,                     ul. Wiejska 9</t>
  </si>
  <si>
    <t>C04 D 12</t>
  </si>
  <si>
    <t xml:space="preserve"> 87-600 Lipno                         ul. Nieszawska 6, </t>
  </si>
  <si>
    <t>C04 D 14</t>
  </si>
  <si>
    <t>86-300 Grudziądz,                 ul. Rydygiera 15/17</t>
  </si>
  <si>
    <t>C04 D 16</t>
  </si>
  <si>
    <t xml:space="preserve"> 87-400 Golub-Dobrzyń, ul. dr J G Koppa 1E,</t>
  </si>
  <si>
    <t>C04 D 18</t>
  </si>
  <si>
    <t>87-500 Rypin,                      ul. 3 Maja 2,</t>
  </si>
  <si>
    <t xml:space="preserve">Samodzielny Publiczny Zakład Opieki Zdrowotnej w Rypinie ul. 3 Maja 2 </t>
  </si>
  <si>
    <t>C04 D 20</t>
  </si>
  <si>
    <t>ul. Szpitalna 3, 88-200 Radziejów</t>
  </si>
  <si>
    <t>Samodzielny Publiczny Zakład Opieki Zdrowotnej w Radziejowie ul. Szpitalna 3</t>
  </si>
  <si>
    <t>C04 D 22</t>
  </si>
  <si>
    <t>ul. Markwarta 8, 
85-015 Bydgoszcz</t>
  </si>
  <si>
    <t>C04 D 24</t>
  </si>
  <si>
    <t>Inowrocław, 
ul. Poznańska 97</t>
  </si>
  <si>
    <t>Szpital Wielospecjalistyczny im. dr. Ludwika Błażka w Inowrocławiu, ul. Poznańska 97, 88-100 Inowrocław</t>
  </si>
  <si>
    <t>C04 D 26</t>
  </si>
  <si>
    <t>Samodzielny Publiczny Zakład Opieki Zdrowotnej w Mogilnie, ul.Kościuszki 10,                         88-300 Mogilno</t>
  </si>
  <si>
    <t>C04 D 28</t>
  </si>
  <si>
    <t>C04 D 30</t>
  </si>
  <si>
    <t>Tuchola 89-500, 
ul. Nowodworskiego 14-18</t>
  </si>
  <si>
    <t>Szpital Tucholski, ul. Nowodworskiego 14-18, 89-500 Tuchola</t>
  </si>
  <si>
    <t>C04 D 32</t>
  </si>
  <si>
    <t>Żnin ul. Szpitalna 30</t>
  </si>
  <si>
    <t>Pałuckie Centrum Zdrowia Sp. z o.o. w Żninie, ul. Szpitalna 30, 88-400 Żnin</t>
  </si>
  <si>
    <t>1) Służy do identyfikacji zespołu ratownictwa medycznego za pomocą środków zapewniających łączność pomiędzy centrum powiadamiania ratunkowego, zespołami ratownictwa medycznego, w tym lotniczymi zespołami ratownictwa medycznego, szpitalnymi oddziałami ratunkowymi oraz z jednostkami współpracującymi z systemem Państwowe Ratownictwo Medyczne</t>
  </si>
  <si>
    <r>
      <t>Nazwa zespołu ratownictwa medycznego</t>
    </r>
    <r>
      <rPr>
        <vertAlign val="superscript"/>
        <sz val="10"/>
        <rFont val="Arial"/>
        <family val="2"/>
      </rPr>
      <t>1)</t>
    </r>
  </si>
  <si>
    <t xml:space="preserve">Wojewódzki Szpital Zespolony im. L.Rydygiera w Toruniu,              ul. Św. Józefa 53-59 </t>
  </si>
  <si>
    <t xml:space="preserve">Wojewódzki Szpital Specjalistyczny                         we Włocławku,                                            ul. Wieniecka 49,                      </t>
  </si>
  <si>
    <t>Ratownictwo Medyczne Sp. z o.o. w Świebodzinie,                                     ul. Młyńska 6,                                             66-200 Świebodzin</t>
  </si>
  <si>
    <t>Zespół Opieki Zdrowotnej w Brodnicy, ul. Wiejska 9</t>
  </si>
  <si>
    <t xml:space="preserve">Szpital Lipno sp. z o. o. ,                    ul. Nieszawska 6,                   </t>
  </si>
  <si>
    <t>Regionalny Szpital Specjalistyczny                                  w Grudziądzu,                                            ul. Rydygiera 15/17</t>
  </si>
  <si>
    <t>Szpital Powiatowy Sp. z o. o. w Golubiu-Dobrzyniu,                               ul. dr J G Koppa 1E,</t>
  </si>
  <si>
    <t>Wojewódzka Stacja Pogotowia Ratunkowego w Bydgoszczy, ul. Markwarta 7,                           85-015 Bydgoscz</t>
  </si>
  <si>
    <t>Ratownictwo Medyczne Sp. z o.o. Oddział Świecie ul. Wojska Polskiego 126,                                                      86-100 Świcie</t>
  </si>
  <si>
    <t>Nowy Szpital                      Sp. z o.o. 
ul. Wojska Polskiego 126 
86-100 Świecie</t>
  </si>
  <si>
    <t xml:space="preserve">TABELA 16 – Rejony operacyjne i miejsca stacjonowania planowanych do uruchomienia zespołów ratownictwa medycznego w roku 2020
</t>
  </si>
  <si>
    <r>
      <t xml:space="preserve">Kod dyspozytorni medycznej </t>
    </r>
    <r>
      <rPr>
        <vertAlign val="superscript"/>
        <sz val="10"/>
        <rFont val="Times New Roman"/>
        <family val="1"/>
      </rPr>
      <t xml:space="preserve">3) </t>
    </r>
  </si>
  <si>
    <r>
      <t xml:space="preserve">Miejsce stacjonowania zespołu ratownictwa medycznego </t>
    </r>
    <r>
      <rPr>
        <vertAlign val="superscript"/>
        <sz val="10"/>
        <rFont val="Times New Roman"/>
        <family val="1"/>
      </rPr>
      <t>5)</t>
    </r>
  </si>
  <si>
    <r>
      <t xml:space="preserve">Dni tygodnia pozostawania w gotowości zespołu ratownictwa medycznego </t>
    </r>
    <r>
      <rPr>
        <vertAlign val="superscript"/>
        <sz val="10"/>
        <rFont val="Times New Roman"/>
        <family val="1"/>
      </rPr>
      <t>6)</t>
    </r>
  </si>
  <si>
    <t>rejon bydgoski</t>
  </si>
  <si>
    <t>DMO2-02</t>
  </si>
  <si>
    <t>01-sty</t>
  </si>
  <si>
    <t>31-gru</t>
  </si>
  <si>
    <t>01.01.2020 r.</t>
  </si>
  <si>
    <t>miasto i powiat aleksandrowski</t>
  </si>
  <si>
    <t xml:space="preserve"> 0403044 gm. Koronowo-miasto; 0403045 gm. Koronowo-obszar wiejski;  </t>
  </si>
  <si>
    <t>TABELA 17 – Szpitalne oddziały ratunkowe planowane do uruchomienia – stan na dzień 15 kwioetnia 2018 r.</t>
  </si>
  <si>
    <t>Powiat: lipnowski</t>
  </si>
  <si>
    <t>Specjalistyczny Szpital Miejski im. M. Kopernika</t>
  </si>
  <si>
    <t>ul. Batorego 17-19               87-100 Torun</t>
  </si>
  <si>
    <t>2021 r.</t>
  </si>
  <si>
    <r>
      <t xml:space="preserve">Kod TERYT z opisem </t>
    </r>
    <r>
      <rPr>
        <vertAlign val="superscript"/>
        <sz val="10"/>
        <rFont val="Arial"/>
        <family val="2"/>
      </rPr>
      <t>1)</t>
    </r>
  </si>
  <si>
    <t>Powiat: miasto Toruń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</si>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</sst>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:ss;@"/>
    <numFmt numFmtId="170" formatCode="dd/mm/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vertAlign val="superscript"/>
      <sz val="9"/>
      <name val="Arial"/>
      <family val="2"/>
    </font>
    <font>
      <sz val="9"/>
      <color indexed="60"/>
      <name val="Arial"/>
      <family val="2"/>
    </font>
    <font>
      <sz val="9"/>
      <color indexed="16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F0"/>
      <name val="Arial"/>
      <family val="2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B0F0"/>
      <name val="Times New Roman"/>
      <family val="1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i/>
      <sz val="11"/>
      <color rgb="FF7F7F7F"/>
      <name val="Calibri"/>
      <family val="2"/>
      <scheme val="minor"/>
    </font>
    <font>
      <sz val="9"/>
      <color rgb="FF9900CC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9900CC"/>
      <name val="Calibri"/>
      <family val="2"/>
      <scheme val="minor"/>
    </font>
    <font>
      <b/>
      <sz val="11"/>
      <name val="Times New Roman"/>
      <family val="1"/>
    </font>
    <font>
      <b/>
      <sz val="8"/>
      <name val="Calibri"/>
      <family val="2"/>
    </font>
  </fonts>
  <fills count="1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 style="thin">
        <color indexed="8"/>
      </top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60" fillId="0" borderId="0" applyNumberFormat="0" applyFill="0" applyBorder="0" applyAlignment="0" applyProtection="0"/>
    <xf numFmtId="0" fontId="1" fillId="0" borderId="0">
      <alignment/>
      <protection/>
    </xf>
  </cellStyleXfs>
  <cellXfs count="102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16" fontId="0" fillId="3" borderId="2" xfId="0" applyNumberFormat="1" applyFont="1" applyFill="1" applyBorder="1" applyAlignment="1">
      <alignment horizontal="center" vertical="center" wrapText="1"/>
    </xf>
    <xf numFmtId="49" fontId="43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49" fontId="43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vertical="top" wrapText="1"/>
    </xf>
    <xf numFmtId="49" fontId="14" fillId="5" borderId="8" xfId="0" applyNumberFormat="1" applyFont="1" applyFill="1" applyBorder="1" applyAlignment="1">
      <alignment vertical="top" wrapText="1"/>
    </xf>
    <xf numFmtId="49" fontId="44" fillId="3" borderId="2" xfId="0" applyNumberFormat="1" applyFont="1" applyFill="1" applyBorder="1" applyAlignment="1">
      <alignment horizontal="center" vertical="center" wrapText="1"/>
    </xf>
    <xf numFmtId="49" fontId="14" fillId="5" borderId="9" xfId="0" applyNumberFormat="1" applyFont="1" applyFill="1" applyBorder="1" applyAlignment="1">
      <alignment vertical="top" wrapText="1"/>
    </xf>
    <xf numFmtId="49" fontId="42" fillId="4" borderId="2" xfId="0" applyNumberFormat="1" applyFont="1" applyFill="1" applyBorder="1" applyAlignment="1">
      <alignment horizontal="center" vertical="center" wrapText="1"/>
    </xf>
    <xf numFmtId="0" fontId="19" fillId="6" borderId="10" xfId="0" applyNumberFormat="1" applyFont="1" applyFill="1" applyBorder="1" applyAlignment="1">
      <alignment horizontal="left" vertical="center" wrapText="1"/>
    </xf>
    <xf numFmtId="0" fontId="9" fillId="6" borderId="10" xfId="0" applyNumberFormat="1" applyFont="1" applyFill="1" applyBorder="1" applyAlignment="1" applyProtection="1">
      <alignment horizontal="center" vertical="center" wrapText="1"/>
      <protection/>
    </xf>
    <xf numFmtId="0" fontId="19" fillId="6" borderId="10" xfId="0" applyNumberFormat="1" applyFont="1" applyFill="1" applyBorder="1" applyAlignment="1">
      <alignment horizontal="center" vertical="center" wrapText="1"/>
    </xf>
    <xf numFmtId="0" fontId="19" fillId="6" borderId="10" xfId="0" applyNumberFormat="1" applyFont="1" applyFill="1" applyBorder="1" applyAlignment="1">
      <alignment vertical="center" wrapText="1"/>
    </xf>
    <xf numFmtId="0" fontId="19" fillId="7" borderId="10" xfId="0" applyNumberFormat="1" applyFont="1" applyFill="1" applyBorder="1" applyAlignment="1" applyProtection="1">
      <alignment horizontal="center" vertical="center" wrapText="1"/>
      <protection/>
    </xf>
    <xf numFmtId="49" fontId="19" fillId="8" borderId="10" xfId="0" applyNumberFormat="1" applyFont="1" applyFill="1" applyBorder="1" applyAlignment="1">
      <alignment horizontal="center" vertical="center" wrapText="1"/>
    </xf>
    <xf numFmtId="2" fontId="19" fillId="9" borderId="10" xfId="0" applyNumberFormat="1" applyFont="1" applyFill="1" applyBorder="1" applyAlignment="1">
      <alignment horizontal="left" vertical="center" wrapText="1"/>
    </xf>
    <xf numFmtId="0" fontId="19" fillId="9" borderId="10" xfId="0" applyNumberFormat="1" applyFont="1" applyFill="1" applyBorder="1" applyAlignment="1">
      <alignment horizontal="center" vertical="center" wrapText="1"/>
    </xf>
    <xf numFmtId="0" fontId="19" fillId="7" borderId="10" xfId="0" applyNumberFormat="1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 vertical="center" wrapText="1"/>
    </xf>
    <xf numFmtId="4" fontId="19" fillId="10" borderId="10" xfId="0" applyNumberFormat="1" applyFont="1" applyFill="1" applyBorder="1" applyAlignment="1">
      <alignment vertical="center" wrapText="1"/>
    </xf>
    <xf numFmtId="4" fontId="19" fillId="11" borderId="10" xfId="0" applyNumberFormat="1" applyFont="1" applyFill="1" applyBorder="1" applyAlignment="1">
      <alignment vertical="center" wrapText="1"/>
    </xf>
    <xf numFmtId="4" fontId="19" fillId="11" borderId="10" xfId="0" applyNumberFormat="1" applyFont="1" applyFill="1" applyBorder="1" applyAlignment="1">
      <alignment horizontal="center" vertical="center" wrapText="1"/>
    </xf>
    <xf numFmtId="4" fontId="19" fillId="11" borderId="11" xfId="0" applyNumberFormat="1" applyFont="1" applyFill="1" applyBorder="1" applyAlignment="1">
      <alignment vertical="center" wrapText="1"/>
    </xf>
    <xf numFmtId="4" fontId="19" fillId="11" borderId="11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49" fontId="19" fillId="12" borderId="10" xfId="0" applyNumberFormat="1" applyFont="1" applyFill="1" applyBorder="1" applyAlignment="1">
      <alignment vertical="center" wrapText="1"/>
    </xf>
    <xf numFmtId="0" fontId="19" fillId="13" borderId="10" xfId="0" applyFont="1" applyFill="1" applyBorder="1" applyAlignment="1">
      <alignment horizontal="left" vertical="center" wrapText="1"/>
    </xf>
    <xf numFmtId="49" fontId="19" fillId="13" borderId="10" xfId="0" applyNumberFormat="1" applyFont="1" applyFill="1" applyBorder="1" applyAlignment="1">
      <alignment vertical="center" wrapText="1"/>
    </xf>
    <xf numFmtId="49" fontId="19" fillId="13" borderId="10" xfId="0" applyNumberFormat="1" applyFont="1" applyFill="1" applyBorder="1" applyAlignment="1">
      <alignment horizontal="center" vertical="center" wrapText="1"/>
    </xf>
    <xf numFmtId="49" fontId="19" fillId="12" borderId="11" xfId="0" applyNumberFormat="1" applyFont="1" applyFill="1" applyBorder="1" applyAlignment="1">
      <alignment vertical="center" wrapText="1"/>
    </xf>
    <xf numFmtId="0" fontId="19" fillId="13" borderId="11" xfId="0" applyFont="1" applyFill="1" applyBorder="1" applyAlignment="1">
      <alignment horizontal="left" vertical="center" wrapText="1"/>
    </xf>
    <xf numFmtId="49" fontId="19" fillId="13" borderId="11" xfId="0" applyNumberFormat="1" applyFont="1" applyFill="1" applyBorder="1" applyAlignment="1">
      <alignment vertical="center" wrapText="1"/>
    </xf>
    <xf numFmtId="49" fontId="19" fillId="13" borderId="11" xfId="0" applyNumberFormat="1" applyFont="1" applyFill="1" applyBorder="1" applyAlignment="1">
      <alignment horizontal="center" vertical="center" wrapText="1"/>
    </xf>
    <xf numFmtId="49" fontId="19" fillId="14" borderId="10" xfId="0" applyNumberFormat="1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49" fontId="19" fillId="16" borderId="10" xfId="0" applyNumberFormat="1" applyFont="1" applyFill="1" applyBorder="1" applyAlignment="1">
      <alignment vertical="center" wrapText="1"/>
    </xf>
    <xf numFmtId="0" fontId="19" fillId="17" borderId="10" xfId="0" applyFont="1" applyFill="1" applyBorder="1" applyAlignment="1">
      <alignment horizontal="left" vertical="center" wrapText="1"/>
    </xf>
    <xf numFmtId="49" fontId="19" fillId="17" borderId="10" xfId="0" applyNumberFormat="1" applyFont="1" applyFill="1" applyBorder="1" applyAlignment="1">
      <alignment vertical="center" wrapText="1"/>
    </xf>
    <xf numFmtId="49" fontId="19" fillId="17" borderId="10" xfId="0" applyNumberFormat="1" applyFont="1" applyFill="1" applyBorder="1" applyAlignment="1">
      <alignment horizontal="center" vertical="center" wrapText="1"/>
    </xf>
    <xf numFmtId="49" fontId="19" fillId="18" borderId="10" xfId="0" applyNumberFormat="1" applyFont="1" applyFill="1" applyBorder="1" applyAlignment="1">
      <alignment vertical="center" wrapText="1"/>
    </xf>
    <xf numFmtId="0" fontId="19" fillId="19" borderId="10" xfId="0" applyFont="1" applyFill="1" applyBorder="1" applyAlignment="1">
      <alignment horizontal="left" vertical="center" wrapText="1"/>
    </xf>
    <xf numFmtId="49" fontId="19" fillId="19" borderId="10" xfId="0" applyNumberFormat="1" applyFont="1" applyFill="1" applyBorder="1" applyAlignment="1">
      <alignment vertical="center" wrapText="1"/>
    </xf>
    <xf numFmtId="49" fontId="19" fillId="19" borderId="10" xfId="0" applyNumberFormat="1" applyFont="1" applyFill="1" applyBorder="1" applyAlignment="1">
      <alignment horizontal="center" vertical="center" wrapText="1"/>
    </xf>
    <xf numFmtId="49" fontId="19" fillId="7" borderId="10" xfId="0" applyNumberFormat="1" applyFont="1" applyFill="1" applyBorder="1" applyAlignment="1">
      <alignment horizontal="center" vertical="center" wrapText="1"/>
    </xf>
    <xf numFmtId="49" fontId="19" fillId="20" borderId="10" xfId="0" applyNumberFormat="1" applyFont="1" applyFill="1" applyBorder="1" applyAlignment="1">
      <alignment vertical="center" wrapText="1"/>
    </xf>
    <xf numFmtId="0" fontId="19" fillId="21" borderId="10" xfId="0" applyFont="1" applyFill="1" applyBorder="1" applyAlignment="1">
      <alignment horizontal="left" vertical="center" wrapText="1"/>
    </xf>
    <xf numFmtId="49" fontId="19" fillId="21" borderId="10" xfId="0" applyNumberFormat="1" applyFont="1" applyFill="1" applyBorder="1" applyAlignment="1">
      <alignment vertical="center" wrapText="1"/>
    </xf>
    <xf numFmtId="49" fontId="19" fillId="21" borderId="10" xfId="0" applyNumberFormat="1" applyFont="1" applyFill="1" applyBorder="1" applyAlignment="1">
      <alignment horizontal="left" vertical="center" wrapText="1"/>
    </xf>
    <xf numFmtId="49" fontId="19" fillId="22" borderId="10" xfId="0" applyNumberFormat="1" applyFont="1" applyFill="1" applyBorder="1" applyAlignment="1">
      <alignment horizontal="center" vertical="center" wrapText="1"/>
    </xf>
    <xf numFmtId="49" fontId="19" fillId="23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49" fontId="19" fillId="24" borderId="10" xfId="0" applyNumberFormat="1" applyFont="1" applyFill="1" applyBorder="1" applyAlignment="1">
      <alignment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49" fontId="19" fillId="25" borderId="10" xfId="0" applyNumberFormat="1" applyFont="1" applyFill="1" applyBorder="1" applyAlignment="1">
      <alignment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19" fillId="26" borderId="10" xfId="0" applyNumberFormat="1" applyFont="1" applyFill="1" applyBorder="1" applyAlignment="1">
      <alignment horizontal="left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0" xfId="0" applyNumberFormat="1" applyFont="1" applyFill="1" applyBorder="1" applyAlignment="1">
      <alignment horizontal="left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19" fillId="29" borderId="10" xfId="0" applyNumberFormat="1" applyFont="1" applyFill="1" applyBorder="1" applyAlignment="1">
      <alignment horizontal="left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left" vertical="center" wrapText="1"/>
    </xf>
    <xf numFmtId="0" fontId="19" fillId="31" borderId="10" xfId="0" applyFont="1" applyFill="1" applyBorder="1" applyAlignment="1">
      <alignment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22" applyFont="1" applyFill="1" applyBorder="1" applyAlignment="1">
      <alignment horizontal="left" vertical="center" wrapText="1"/>
      <protection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2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1" xfId="22" applyFont="1" applyFill="1" applyBorder="1" applyAlignment="1">
      <alignment horizontal="left" vertical="center" wrapText="1"/>
      <protection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22" applyFont="1" applyFill="1" applyBorder="1" applyAlignment="1">
      <alignment horizontal="left" vertical="center" wrapText="1"/>
      <protection/>
    </xf>
    <xf numFmtId="49" fontId="19" fillId="35" borderId="10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1" xfId="22" applyFont="1" applyFill="1" applyBorder="1" applyAlignment="1">
      <alignment horizontal="left" vertical="center" wrapText="1"/>
      <protection/>
    </xf>
    <xf numFmtId="49" fontId="19" fillId="35" borderId="11" xfId="0" applyNumberFormat="1" applyFont="1" applyFill="1" applyBorder="1" applyAlignment="1">
      <alignment horizontal="center" vertical="center" wrapText="1"/>
    </xf>
    <xf numFmtId="49" fontId="19" fillId="23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left" vertical="center" wrapText="1"/>
    </xf>
    <xf numFmtId="49" fontId="19" fillId="23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24" borderId="11" xfId="0" applyNumberFormat="1" applyFont="1" applyFill="1" applyBorder="1" applyAlignment="1">
      <alignment horizontal="left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left" vertical="center" wrapText="1"/>
    </xf>
    <xf numFmtId="0" fontId="19" fillId="26" borderId="11" xfId="0" applyNumberFormat="1" applyFont="1" applyFill="1" applyBorder="1" applyAlignment="1">
      <alignment horizontal="left" vertical="center" wrapText="1"/>
    </xf>
    <xf numFmtId="49" fontId="19" fillId="26" borderId="11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37" borderId="10" xfId="0" applyNumberFormat="1" applyFont="1" applyFill="1" applyBorder="1" applyAlignment="1">
      <alignment horizontal="left" vertical="center" wrapText="1"/>
    </xf>
    <xf numFmtId="49" fontId="19" fillId="37" borderId="10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left" vertical="center" wrapText="1"/>
    </xf>
    <xf numFmtId="0" fontId="19" fillId="37" borderId="11" xfId="0" applyNumberFormat="1" applyFont="1" applyFill="1" applyBorder="1" applyAlignment="1">
      <alignment horizontal="left" vertical="center" wrapText="1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left" vertical="center" wrapText="1"/>
    </xf>
    <xf numFmtId="49" fontId="19" fillId="39" borderId="10" xfId="0" applyNumberFormat="1" applyFont="1" applyFill="1" applyBorder="1" applyAlignment="1">
      <alignment horizontal="left" vertical="center" wrapText="1"/>
    </xf>
    <xf numFmtId="49" fontId="19" fillId="39" borderId="10" xfId="0" applyNumberFormat="1" applyFont="1" applyFill="1" applyBorder="1" applyAlignment="1">
      <alignment horizontal="center" vertical="center" wrapText="1"/>
    </xf>
    <xf numFmtId="49" fontId="0" fillId="40" borderId="0" xfId="0" applyNumberFormat="1" applyFont="1" applyFill="1" applyAlignment="1">
      <alignment horizontal="center" vertical="center" wrapText="1"/>
    </xf>
    <xf numFmtId="0" fontId="3" fillId="40" borderId="10" xfId="0" applyNumberFormat="1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0" fontId="46" fillId="41" borderId="2" xfId="0" applyFont="1" applyFill="1" applyBorder="1" applyAlignment="1">
      <alignment horizontal="center" vertical="center" wrapText="1"/>
    </xf>
    <xf numFmtId="164" fontId="46" fillId="41" borderId="2" xfId="0" applyNumberFormat="1" applyFont="1" applyFill="1" applyBorder="1" applyAlignment="1">
      <alignment horizontal="center" vertical="center" wrapText="1"/>
    </xf>
    <xf numFmtId="3" fontId="46" fillId="41" borderId="2" xfId="0" applyNumberFormat="1" applyFont="1" applyFill="1" applyBorder="1" applyAlignment="1">
      <alignment horizontal="center" vertical="center" wrapText="1"/>
    </xf>
    <xf numFmtId="21" fontId="46" fillId="41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64" fontId="27" fillId="42" borderId="2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 applyProtection="1">
      <alignment horizontal="center" vertical="center" textRotation="90" wrapText="1"/>
      <protection/>
    </xf>
    <xf numFmtId="0" fontId="3" fillId="40" borderId="10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 wrapText="1"/>
      <protection/>
    </xf>
    <xf numFmtId="0" fontId="3" fillId="43" borderId="10" xfId="0" applyFont="1" applyFill="1" applyBorder="1" applyAlignment="1" applyProtection="1">
      <alignment horizontal="center" vertical="center" wrapText="1"/>
      <protection/>
    </xf>
    <xf numFmtId="49" fontId="0" fillId="43" borderId="10" xfId="0" applyNumberFormat="1" applyFont="1" applyFill="1" applyBorder="1" applyAlignment="1">
      <alignment horizontal="center" vertical="center" wrapText="1"/>
    </xf>
    <xf numFmtId="0" fontId="28" fillId="43" borderId="10" xfId="25" applyFont="1" applyFill="1" applyBorder="1" applyAlignment="1">
      <alignment horizontal="center" vertical="center" wrapText="1"/>
      <protection/>
    </xf>
    <xf numFmtId="0" fontId="0" fillId="43" borderId="10" xfId="0" applyFont="1" applyFill="1" applyBorder="1" applyAlignment="1" applyProtection="1">
      <alignment horizontal="center" vertical="center" wrapText="1"/>
      <protection/>
    </xf>
    <xf numFmtId="49" fontId="3" fillId="40" borderId="10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Border="1" applyAlignment="1">
      <alignment horizontal="center" vertical="center" wrapText="1"/>
    </xf>
    <xf numFmtId="49" fontId="2" fillId="44" borderId="10" xfId="0" applyNumberFormat="1" applyFont="1" applyFill="1" applyBorder="1" applyAlignment="1">
      <alignment horizontal="center" vertical="center" wrapText="1"/>
    </xf>
    <xf numFmtId="0" fontId="2" fillId="44" borderId="10" xfId="0" applyNumberFormat="1" applyFont="1" applyFill="1" applyBorder="1" applyAlignment="1">
      <alignment horizontal="center" vertical="center" wrapText="1"/>
    </xf>
    <xf numFmtId="49" fontId="16" fillId="45" borderId="2" xfId="0" applyNumberFormat="1" applyFont="1" applyFill="1" applyBorder="1" applyAlignment="1">
      <alignment horizontal="center" vertical="center" wrapText="1"/>
    </xf>
    <xf numFmtId="0" fontId="16" fillId="45" borderId="2" xfId="0" applyNumberFormat="1" applyFont="1" applyFill="1" applyBorder="1" applyAlignment="1">
      <alignment horizontal="center" vertical="center" wrapText="1"/>
    </xf>
    <xf numFmtId="49" fontId="16" fillId="46" borderId="2" xfId="0" applyNumberFormat="1" applyFont="1" applyFill="1" applyBorder="1" applyAlignment="1">
      <alignment horizontal="center" vertical="center" wrapText="1"/>
    </xf>
    <xf numFmtId="0" fontId="16" fillId="46" borderId="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47" fillId="47" borderId="10" xfId="21" applyFont="1" applyFill="1" applyBorder="1" applyAlignment="1">
      <alignment horizontal="center" vertical="center" wrapText="1"/>
      <protection/>
    </xf>
    <xf numFmtId="0" fontId="47" fillId="47" borderId="10" xfId="0" applyFont="1" applyFill="1" applyBorder="1" applyAlignment="1">
      <alignment horizontal="center" vertical="center" wrapText="1"/>
    </xf>
    <xf numFmtId="0" fontId="30" fillId="47" borderId="10" xfId="0" applyFont="1" applyFill="1" applyBorder="1" applyAlignment="1">
      <alignment horizontal="center" vertical="center"/>
    </xf>
    <xf numFmtId="0" fontId="3" fillId="48" borderId="10" xfId="22" applyFont="1" applyFill="1" applyBorder="1" applyAlignment="1">
      <alignment horizontal="center" vertical="center" wrapText="1"/>
      <protection/>
    </xf>
    <xf numFmtId="0" fontId="3" fillId="48" borderId="10" xfId="0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/>
    </xf>
    <xf numFmtId="0" fontId="0" fillId="0" borderId="0" xfId="0" applyFont="1"/>
    <xf numFmtId="0" fontId="3" fillId="49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30" fillId="46" borderId="10" xfId="0" applyFont="1" applyFill="1" applyBorder="1" applyAlignment="1">
      <alignment horizontal="center" vertical="center"/>
    </xf>
    <xf numFmtId="165" fontId="3" fillId="46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0" fillId="0" borderId="10" xfId="0" applyFont="1" applyBorder="1"/>
    <xf numFmtId="0" fontId="3" fillId="5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51" borderId="10" xfId="0" applyNumberFormat="1" applyFont="1" applyFill="1" applyBorder="1" applyAlignment="1">
      <alignment horizontal="center" vertical="center" wrapText="1"/>
    </xf>
    <xf numFmtId="0" fontId="0" fillId="51" borderId="10" xfId="0" applyNumberFormat="1" applyFont="1" applyFill="1" applyBorder="1" applyAlignment="1">
      <alignment horizontal="center" vertical="center" wrapText="1"/>
    </xf>
    <xf numFmtId="0" fontId="0" fillId="51" borderId="10" xfId="0" applyFont="1" applyFill="1" applyBorder="1" applyAlignment="1">
      <alignment horizontal="center" vertical="center" wrapText="1"/>
    </xf>
    <xf numFmtId="49" fontId="0" fillId="52" borderId="10" xfId="0" applyNumberFormat="1" applyFont="1" applyFill="1" applyBorder="1" applyAlignment="1">
      <alignment horizontal="center" vertical="center" wrapText="1"/>
    </xf>
    <xf numFmtId="1" fontId="0" fillId="51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6" fillId="53" borderId="10" xfId="0" applyFont="1" applyFill="1" applyBorder="1" applyAlignment="1">
      <alignment horizontal="center" vertical="center" wrapText="1"/>
    </xf>
    <xf numFmtId="0" fontId="16" fillId="53" borderId="10" xfId="0" applyFont="1" applyFill="1" applyBorder="1" applyAlignment="1">
      <alignment horizontal="center" vertical="center"/>
    </xf>
    <xf numFmtId="0" fontId="16" fillId="54" borderId="10" xfId="0" applyFont="1" applyFill="1" applyBorder="1" applyAlignment="1">
      <alignment horizontal="center" vertical="center" wrapText="1"/>
    </xf>
    <xf numFmtId="0" fontId="19" fillId="54" borderId="10" xfId="0" applyFont="1" applyFill="1" applyBorder="1" applyAlignment="1">
      <alignment horizontal="center" vertical="center" wrapText="1"/>
    </xf>
    <xf numFmtId="0" fontId="16" fillId="55" borderId="10" xfId="0" applyFont="1" applyFill="1" applyBorder="1" applyAlignment="1">
      <alignment horizontal="center" vertical="center" wrapText="1"/>
    </xf>
    <xf numFmtId="0" fontId="16" fillId="56" borderId="10" xfId="0" applyFont="1" applyFill="1" applyBorder="1" applyAlignment="1">
      <alignment horizontal="center" vertical="center" wrapText="1"/>
    </xf>
    <xf numFmtId="0" fontId="16" fillId="57" borderId="10" xfId="0" applyFont="1" applyFill="1" applyBorder="1" applyAlignment="1">
      <alignment horizontal="center" vertical="center" wrapText="1"/>
    </xf>
    <xf numFmtId="0" fontId="16" fillId="57" borderId="11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 wrapText="1"/>
    </xf>
    <xf numFmtId="3" fontId="19" fillId="58" borderId="2" xfId="0" applyNumberFormat="1" applyFont="1" applyFill="1" applyBorder="1" applyAlignment="1">
      <alignment horizontal="center" vertical="center"/>
    </xf>
    <xf numFmtId="3" fontId="19" fillId="58" borderId="13" xfId="0" applyNumberFormat="1" applyFont="1" applyFill="1" applyBorder="1" applyAlignment="1">
      <alignment horizontal="center" vertical="center"/>
    </xf>
    <xf numFmtId="3" fontId="19" fillId="40" borderId="2" xfId="0" applyNumberFormat="1" applyFont="1" applyFill="1" applyBorder="1" applyAlignment="1">
      <alignment horizontal="center" vertical="center"/>
    </xf>
    <xf numFmtId="3" fontId="19" fillId="48" borderId="2" xfId="0" applyNumberFormat="1" applyFont="1" applyFill="1" applyBorder="1" applyAlignment="1">
      <alignment horizontal="center" vertical="center"/>
    </xf>
    <xf numFmtId="49" fontId="0" fillId="51" borderId="10" xfId="0" applyNumberFormat="1" applyFont="1" applyFill="1" applyBorder="1" applyAlignment="1">
      <alignment horizontal="left" vertical="center" wrapText="1"/>
    </xf>
    <xf numFmtId="0" fontId="0" fillId="51" borderId="10" xfId="0" applyFont="1" applyFill="1" applyBorder="1" applyAlignment="1">
      <alignment horizontal="left" vertical="center" wrapText="1"/>
    </xf>
    <xf numFmtId="49" fontId="41" fillId="51" borderId="10" xfId="0" applyNumberFormat="1" applyFont="1" applyFill="1" applyBorder="1" applyAlignment="1">
      <alignment horizontal="center" vertical="center" wrapText="1"/>
    </xf>
    <xf numFmtId="0" fontId="41" fillId="51" borderId="10" xfId="0" applyNumberFormat="1" applyFont="1" applyFill="1" applyBorder="1" applyAlignment="1">
      <alignment horizontal="center" vertical="center" wrapText="1"/>
    </xf>
    <xf numFmtId="1" fontId="41" fillId="51" borderId="10" xfId="0" applyNumberFormat="1" applyFont="1" applyFill="1" applyBorder="1" applyAlignment="1">
      <alignment horizontal="center" vertical="center" wrapText="1"/>
    </xf>
    <xf numFmtId="49" fontId="0" fillId="59" borderId="10" xfId="0" applyNumberFormat="1" applyFont="1" applyFill="1" applyBorder="1" applyAlignment="1">
      <alignment horizontal="center" vertical="center" wrapText="1"/>
    </xf>
    <xf numFmtId="0" fontId="0" fillId="60" borderId="10" xfId="0" applyNumberFormat="1" applyFont="1" applyFill="1" applyBorder="1" applyAlignment="1">
      <alignment horizontal="center" vertical="center" wrapText="1"/>
    </xf>
    <xf numFmtId="49" fontId="0" fillId="61" borderId="10" xfId="0" applyNumberFormat="1" applyFont="1" applyFill="1" applyBorder="1" applyAlignment="1">
      <alignment horizontal="center" vertical="center" wrapText="1"/>
    </xf>
    <xf numFmtId="49" fontId="0" fillId="59" borderId="10" xfId="0" applyNumberFormat="1" applyFont="1" applyFill="1" applyBorder="1" applyAlignment="1">
      <alignment horizontal="left" vertical="center" wrapText="1"/>
    </xf>
    <xf numFmtId="49" fontId="41" fillId="59" borderId="10" xfId="0" applyNumberFormat="1" applyFont="1" applyFill="1" applyBorder="1" applyAlignment="1">
      <alignment horizontal="center" vertical="center" wrapText="1"/>
    </xf>
    <xf numFmtId="1" fontId="0" fillId="60" borderId="10" xfId="0" applyNumberFormat="1" applyFont="1" applyFill="1" applyBorder="1" applyAlignment="1">
      <alignment horizontal="center" vertical="center" wrapText="1"/>
    </xf>
    <xf numFmtId="0" fontId="0" fillId="59" borderId="10" xfId="0" applyNumberFormat="1" applyFont="1" applyFill="1" applyBorder="1" applyAlignment="1">
      <alignment horizontal="center" vertical="center" wrapText="1"/>
    </xf>
    <xf numFmtId="49" fontId="0" fillId="60" borderId="10" xfId="0" applyNumberFormat="1" applyFont="1" applyFill="1" applyBorder="1" applyAlignment="1">
      <alignment horizontal="center" vertical="center" wrapText="1"/>
    </xf>
    <xf numFmtId="49" fontId="0" fillId="60" borderId="10" xfId="0" applyNumberFormat="1" applyFont="1" applyFill="1" applyBorder="1" applyAlignment="1">
      <alignment horizontal="left" vertical="center" wrapText="1"/>
    </xf>
    <xf numFmtId="1" fontId="41" fillId="59" borderId="10" xfId="0" applyNumberFormat="1" applyFont="1" applyFill="1" applyBorder="1" applyAlignment="1">
      <alignment horizontal="center" vertical="center" wrapText="1"/>
    </xf>
    <xf numFmtId="0" fontId="41" fillId="60" borderId="10" xfId="0" applyNumberFormat="1" applyFont="1" applyFill="1" applyBorder="1" applyAlignment="1">
      <alignment horizontal="center" vertical="center" wrapText="1"/>
    </xf>
    <xf numFmtId="170" fontId="3" fillId="48" borderId="10" xfId="22" applyNumberFormat="1" applyFont="1" applyFill="1" applyBorder="1" applyAlignment="1">
      <alignment horizontal="center" vertical="center" wrapText="1"/>
      <protection/>
    </xf>
    <xf numFmtId="170" fontId="47" fillId="47" borderId="10" xfId="21" applyNumberFormat="1" applyFont="1" applyFill="1" applyBorder="1" applyAlignment="1">
      <alignment horizontal="center" vertical="center" wrapText="1"/>
      <protection/>
    </xf>
    <xf numFmtId="49" fontId="3" fillId="46" borderId="13" xfId="0" applyNumberFormat="1" applyFont="1" applyFill="1" applyBorder="1" applyAlignment="1">
      <alignment horizontal="center" vertical="center" wrapText="1"/>
    </xf>
    <xf numFmtId="49" fontId="48" fillId="3" borderId="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" fontId="48" fillId="3" borderId="2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9" fontId="50" fillId="3" borderId="2" xfId="0" applyNumberFormat="1" applyFont="1" applyFill="1" applyBorder="1" applyAlignment="1">
      <alignment horizontal="center" vertical="center" wrapText="1"/>
    </xf>
    <xf numFmtId="0" fontId="50" fillId="3" borderId="2" xfId="0" applyFont="1" applyFill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1" fontId="15" fillId="3" borderId="16" xfId="0" applyNumberFormat="1" applyFont="1" applyFill="1" applyBorder="1" applyAlignment="1">
      <alignment horizontal="center" vertical="center" wrapText="1"/>
    </xf>
    <xf numFmtId="49" fontId="48" fillId="3" borderId="17" xfId="0" applyNumberFormat="1" applyFont="1" applyFill="1" applyBorder="1" applyAlignment="1">
      <alignment horizontal="center" vertical="center" wrapText="1"/>
    </xf>
    <xf numFmtId="1" fontId="48" fillId="3" borderId="3" xfId="0" applyNumberFormat="1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49" fontId="48" fillId="4" borderId="2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wrapText="1"/>
    </xf>
    <xf numFmtId="1" fontId="15" fillId="4" borderId="16" xfId="0" applyNumberFormat="1" applyFont="1" applyFill="1" applyBorder="1" applyAlignment="1">
      <alignment horizontal="center" vertical="center" wrapText="1"/>
    </xf>
    <xf numFmtId="49" fontId="48" fillId="4" borderId="17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left" vertical="center" wrapText="1"/>
    </xf>
    <xf numFmtId="1" fontId="48" fillId="4" borderId="3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" fontId="15" fillId="4" borderId="2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49" fontId="50" fillId="4" borderId="2" xfId="0" applyNumberFormat="1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7" fillId="62" borderId="17" xfId="0" applyNumberFormat="1" applyFont="1" applyFill="1" applyBorder="1" applyAlignment="1">
      <alignment horizontal="center" vertical="center" wrapText="1"/>
    </xf>
    <xf numFmtId="1" fontId="51" fillId="51" borderId="10" xfId="0" applyNumberFormat="1" applyFont="1" applyFill="1" applyBorder="1" applyAlignment="1">
      <alignment horizontal="center" vertical="center" wrapText="1"/>
    </xf>
    <xf numFmtId="21" fontId="10" fillId="63" borderId="18" xfId="0" applyNumberFormat="1" applyFont="1" applyFill="1" applyBorder="1" applyAlignment="1">
      <alignment horizontal="center" vertical="center" wrapText="1"/>
    </xf>
    <xf numFmtId="49" fontId="10" fillId="40" borderId="19" xfId="0" applyNumberFormat="1" applyFont="1" applyFill="1" applyBorder="1" applyAlignment="1">
      <alignment horizontal="center" vertical="center" wrapText="1"/>
    </xf>
    <xf numFmtId="21" fontId="10" fillId="64" borderId="13" xfId="0" applyNumberFormat="1" applyFont="1" applyFill="1" applyBorder="1" applyAlignment="1">
      <alignment horizontal="center" vertical="center" wrapText="1"/>
    </xf>
    <xf numFmtId="3" fontId="46" fillId="65" borderId="13" xfId="0" applyNumberFormat="1" applyFont="1" applyFill="1" applyBorder="1" applyAlignment="1">
      <alignment horizontal="center" vertical="center" wrapText="1"/>
    </xf>
    <xf numFmtId="21" fontId="10" fillId="64" borderId="2" xfId="0" applyNumberFormat="1" applyFont="1" applyFill="1" applyBorder="1" applyAlignment="1">
      <alignment horizontal="center" vertical="center" wrapText="1"/>
    </xf>
    <xf numFmtId="3" fontId="46" fillId="65" borderId="2" xfId="0" applyNumberFormat="1" applyFont="1" applyFill="1" applyBorder="1" applyAlignment="1">
      <alignment horizontal="center" vertical="center" wrapText="1"/>
    </xf>
    <xf numFmtId="0" fontId="19" fillId="49" borderId="10" xfId="0" applyNumberFormat="1" applyFont="1" applyFill="1" applyBorder="1" applyAlignment="1">
      <alignment horizontal="center" vertical="center" wrapText="1"/>
    </xf>
    <xf numFmtId="0" fontId="38" fillId="46" borderId="2" xfId="0" applyFont="1" applyFill="1" applyBorder="1" applyAlignment="1">
      <alignment horizontal="center" vertical="center" wrapText="1"/>
    </xf>
    <xf numFmtId="0" fontId="52" fillId="46" borderId="2" xfId="0" applyFont="1" applyFill="1" applyBorder="1" applyAlignment="1">
      <alignment vertical="center" wrapText="1"/>
    </xf>
    <xf numFmtId="0" fontId="9" fillId="46" borderId="2" xfId="0" applyFont="1" applyFill="1" applyBorder="1" applyAlignment="1">
      <alignment horizontal="center" vertical="center" wrapText="1"/>
    </xf>
    <xf numFmtId="0" fontId="52" fillId="46" borderId="2" xfId="0" applyFont="1" applyFill="1" applyBorder="1" applyAlignment="1">
      <alignment horizontal="left" vertical="center" wrapText="1"/>
    </xf>
    <xf numFmtId="0" fontId="52" fillId="46" borderId="2" xfId="0" applyFont="1" applyFill="1" applyBorder="1" applyAlignment="1">
      <alignment horizontal="center" vertical="center" wrapText="1"/>
    </xf>
    <xf numFmtId="49" fontId="19" fillId="40" borderId="20" xfId="0" applyNumberFormat="1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 wrapText="1"/>
    </xf>
    <xf numFmtId="3" fontId="19" fillId="40" borderId="13" xfId="0" applyNumberFormat="1" applyFont="1" applyFill="1" applyBorder="1" applyAlignment="1">
      <alignment horizontal="center" vertical="center"/>
    </xf>
    <xf numFmtId="0" fontId="19" fillId="66" borderId="10" xfId="0" applyFont="1" applyFill="1" applyBorder="1" applyAlignment="1">
      <alignment horizontal="center" vertical="center" wrapText="1"/>
    </xf>
    <xf numFmtId="49" fontId="0" fillId="67" borderId="10" xfId="0" applyNumberFormat="1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49" fontId="19" fillId="37" borderId="21" xfId="0" applyNumberFormat="1" applyFont="1" applyFill="1" applyBorder="1" applyAlignment="1">
      <alignment horizontal="center" vertical="center" wrapText="1"/>
    </xf>
    <xf numFmtId="49" fontId="19" fillId="7" borderId="15" xfId="0" applyNumberFormat="1" applyFont="1" applyFill="1" applyBorder="1" applyAlignment="1">
      <alignment horizontal="center" vertical="center" wrapText="1"/>
    </xf>
    <xf numFmtId="0" fontId="38" fillId="46" borderId="2" xfId="24" applyFont="1" applyFill="1" applyBorder="1" applyAlignment="1">
      <alignment horizontal="center" vertical="center" wrapText="1"/>
      <protection/>
    </xf>
    <xf numFmtId="0" fontId="1" fillId="68" borderId="2" xfId="0" applyNumberFormat="1" applyFont="1" applyFill="1" applyBorder="1" applyAlignment="1">
      <alignment horizontal="center" vertical="center" wrapText="1"/>
    </xf>
    <xf numFmtId="1" fontId="51" fillId="11" borderId="10" xfId="0" applyNumberFormat="1" applyFont="1" applyFill="1" applyBorder="1" applyAlignment="1">
      <alignment horizontal="center" vertical="center" wrapText="1"/>
    </xf>
    <xf numFmtId="1" fontId="51" fillId="11" borderId="11" xfId="0" applyNumberFormat="1" applyFont="1" applyFill="1" applyBorder="1" applyAlignment="1">
      <alignment horizontal="center" vertical="center" wrapText="1"/>
    </xf>
    <xf numFmtId="0" fontId="19" fillId="69" borderId="10" xfId="0" applyNumberFormat="1" applyFont="1" applyFill="1" applyBorder="1" applyAlignment="1">
      <alignment horizontal="center" vertical="center" wrapText="1"/>
    </xf>
    <xf numFmtId="0" fontId="19" fillId="70" borderId="2" xfId="0" applyNumberFormat="1" applyFont="1" applyFill="1" applyBorder="1" applyAlignment="1">
      <alignment horizontal="center" vertical="center" wrapText="1"/>
    </xf>
    <xf numFmtId="1" fontId="0" fillId="71" borderId="2" xfId="0" applyNumberFormat="1" applyFont="1" applyFill="1" applyBorder="1" applyAlignment="1">
      <alignment horizontal="center" vertical="center" wrapText="1"/>
    </xf>
    <xf numFmtId="49" fontId="19" fillId="21" borderId="10" xfId="0" applyNumberFormat="1" applyFont="1" applyFill="1" applyBorder="1" applyAlignment="1">
      <alignment horizontal="center" vertical="center" wrapText="1"/>
    </xf>
    <xf numFmtId="1" fontId="19" fillId="21" borderId="10" xfId="0" applyNumberFormat="1" applyFont="1" applyFill="1" applyBorder="1" applyAlignment="1">
      <alignment horizontal="center" vertical="center" wrapText="1"/>
    </xf>
    <xf numFmtId="49" fontId="19" fillId="26" borderId="20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1" fillId="72" borderId="2" xfId="20" applyFont="1" applyFill="1" applyBorder="1" applyAlignment="1">
      <alignment horizontal="center" vertical="center"/>
      <protection/>
    </xf>
    <xf numFmtId="0" fontId="19" fillId="71" borderId="2" xfId="0" applyNumberFormat="1" applyFont="1" applyFill="1" applyBorder="1" applyAlignment="1">
      <alignment horizontal="center" vertical="center" wrapText="1"/>
    </xf>
    <xf numFmtId="0" fontId="19" fillId="73" borderId="2" xfId="0" applyNumberFormat="1" applyFont="1" applyFill="1" applyBorder="1" applyAlignment="1">
      <alignment horizontal="center" vertical="center" wrapText="1"/>
    </xf>
    <xf numFmtId="0" fontId="19" fillId="73" borderId="2" xfId="0" applyNumberFormat="1" applyFont="1" applyFill="1" applyBorder="1" applyAlignment="1" quotePrefix="1">
      <alignment horizontal="center" vertical="center" wrapText="1"/>
    </xf>
    <xf numFmtId="49" fontId="19" fillId="74" borderId="10" xfId="0" applyNumberFormat="1" applyFont="1" applyFill="1" applyBorder="1" applyAlignment="1">
      <alignment horizontal="center" vertical="center" wrapText="1"/>
    </xf>
    <xf numFmtId="0" fontId="19" fillId="75" borderId="10" xfId="0" applyFont="1" applyFill="1" applyBorder="1" applyAlignment="1">
      <alignment horizontal="left" vertical="center" wrapText="1"/>
    </xf>
    <xf numFmtId="0" fontId="19" fillId="75" borderId="10" xfId="0" applyNumberFormat="1" applyFont="1" applyFill="1" applyBorder="1" applyAlignment="1">
      <alignment horizontal="left" vertical="center" wrapText="1"/>
    </xf>
    <xf numFmtId="49" fontId="19" fillId="75" borderId="10" xfId="0" applyNumberFormat="1" applyFont="1" applyFill="1" applyBorder="1" applyAlignment="1">
      <alignment horizontal="center" vertical="center" wrapText="1"/>
    </xf>
    <xf numFmtId="0" fontId="19" fillId="76" borderId="10" xfId="0" applyNumberFormat="1" applyFont="1" applyFill="1" applyBorder="1" applyAlignment="1">
      <alignment horizontal="center" vertical="center" wrapText="1"/>
    </xf>
    <xf numFmtId="0" fontId="19" fillId="45" borderId="2" xfId="0" applyNumberFormat="1" applyFont="1" applyFill="1" applyBorder="1" applyAlignment="1">
      <alignment horizontal="center" vertical="center" wrapText="1"/>
    </xf>
    <xf numFmtId="0" fontId="19" fillId="72" borderId="10" xfId="0" applyNumberFormat="1" applyFont="1" applyFill="1" applyBorder="1" applyAlignment="1">
      <alignment horizontal="center" vertical="center" wrapText="1"/>
    </xf>
    <xf numFmtId="49" fontId="19" fillId="77" borderId="10" xfId="0" applyNumberFormat="1" applyFont="1" applyFill="1" applyBorder="1" applyAlignment="1">
      <alignment horizontal="center" vertical="center" wrapText="1"/>
    </xf>
    <xf numFmtId="0" fontId="19" fillId="78" borderId="2" xfId="0" applyNumberFormat="1" applyFont="1" applyFill="1" applyBorder="1" applyAlignment="1">
      <alignment horizontal="center" vertical="center" wrapText="1"/>
    </xf>
    <xf numFmtId="0" fontId="19" fillId="79" borderId="2" xfId="0" applyNumberFormat="1" applyFont="1" applyFill="1" applyBorder="1" applyAlignment="1">
      <alignment horizontal="center" vertical="center" wrapText="1"/>
    </xf>
    <xf numFmtId="1" fontId="19" fillId="79" borderId="2" xfId="0" applyNumberFormat="1" applyFont="1" applyFill="1" applyBorder="1" applyAlignment="1">
      <alignment horizontal="center" vertical="center" wrapText="1"/>
    </xf>
    <xf numFmtId="49" fontId="19" fillId="80" borderId="10" xfId="0" applyNumberFormat="1" applyFont="1" applyFill="1" applyBorder="1" applyAlignment="1">
      <alignment vertical="center" wrapText="1"/>
    </xf>
    <xf numFmtId="0" fontId="19" fillId="81" borderId="10" xfId="0" applyFont="1" applyFill="1" applyBorder="1" applyAlignment="1">
      <alignment vertical="center" wrapText="1"/>
    </xf>
    <xf numFmtId="49" fontId="19" fillId="81" borderId="10" xfId="0" applyNumberFormat="1" applyFont="1" applyFill="1" applyBorder="1" applyAlignment="1">
      <alignment horizontal="center" vertical="center" wrapText="1"/>
    </xf>
    <xf numFmtId="0" fontId="19" fillId="66" borderId="2" xfId="0" applyNumberFormat="1" applyFont="1" applyFill="1" applyBorder="1" applyAlignment="1">
      <alignment horizontal="center" vertical="center" wrapText="1"/>
    </xf>
    <xf numFmtId="49" fontId="19" fillId="80" borderId="11" xfId="0" applyNumberFormat="1" applyFont="1" applyFill="1" applyBorder="1" applyAlignment="1">
      <alignment vertical="center" wrapText="1"/>
    </xf>
    <xf numFmtId="0" fontId="19" fillId="81" borderId="11" xfId="0" applyFont="1" applyFill="1" applyBorder="1" applyAlignment="1">
      <alignment vertical="center" wrapText="1"/>
    </xf>
    <xf numFmtId="49" fontId="19" fillId="81" borderId="11" xfId="0" applyNumberFormat="1" applyFont="1" applyFill="1" applyBorder="1" applyAlignment="1">
      <alignment horizontal="center" vertical="center" wrapText="1"/>
    </xf>
    <xf numFmtId="0" fontId="19" fillId="41" borderId="2" xfId="0" applyNumberFormat="1" applyFont="1" applyFill="1" applyBorder="1" applyAlignment="1">
      <alignment horizontal="center" vertical="center" wrapText="1"/>
    </xf>
    <xf numFmtId="0" fontId="3" fillId="40" borderId="10" xfId="0" applyNumberFormat="1" applyFont="1" applyFill="1" applyBorder="1" applyAlignment="1">
      <alignment vertical="center" wrapText="1"/>
    </xf>
    <xf numFmtId="0" fontId="3" fillId="40" borderId="20" xfId="0" applyNumberFormat="1" applyFont="1" applyFill="1" applyBorder="1" applyAlignment="1">
      <alignment horizontal="center" vertical="center" wrapText="1"/>
    </xf>
    <xf numFmtId="21" fontId="53" fillId="82" borderId="10" xfId="0" applyNumberFormat="1" applyFont="1" applyFill="1" applyBorder="1" applyAlignment="1">
      <alignment horizontal="center" vertical="center" wrapText="1"/>
    </xf>
    <xf numFmtId="164" fontId="53" fillId="82" borderId="10" xfId="0" applyNumberFormat="1" applyFont="1" applyFill="1" applyBorder="1" applyAlignment="1">
      <alignment horizontal="center" vertical="center" wrapText="1"/>
    </xf>
    <xf numFmtId="0" fontId="53" fillId="82" borderId="10" xfId="0" applyNumberFormat="1" applyFont="1" applyFill="1" applyBorder="1" applyAlignment="1">
      <alignment horizontal="center" vertical="center" wrapText="1"/>
    </xf>
    <xf numFmtId="165" fontId="53" fillId="82" borderId="10" xfId="0" applyNumberFormat="1" applyFont="1" applyFill="1" applyBorder="1" applyAlignment="1">
      <alignment horizontal="center" vertical="center" wrapText="1"/>
    </xf>
    <xf numFmtId="164" fontId="53" fillId="82" borderId="20" xfId="0" applyNumberFormat="1" applyFont="1" applyFill="1" applyBorder="1" applyAlignment="1">
      <alignment horizontal="center" vertical="center" wrapText="1"/>
    </xf>
    <xf numFmtId="165" fontId="53" fillId="82" borderId="20" xfId="0" applyNumberFormat="1" applyFont="1" applyFill="1" applyBorder="1" applyAlignment="1">
      <alignment horizontal="center" vertical="center" wrapText="1"/>
    </xf>
    <xf numFmtId="21" fontId="10" fillId="82" borderId="10" xfId="0" applyNumberFormat="1" applyFont="1" applyFill="1" applyBorder="1" applyAlignment="1">
      <alignment horizontal="center" vertical="center" wrapText="1"/>
    </xf>
    <xf numFmtId="21" fontId="53" fillId="82" borderId="11" xfId="0" applyNumberFormat="1" applyFont="1" applyFill="1" applyBorder="1" applyAlignment="1">
      <alignment horizontal="center" vertical="center" wrapText="1"/>
    </xf>
    <xf numFmtId="165" fontId="53" fillId="82" borderId="11" xfId="0" applyNumberFormat="1" applyFont="1" applyFill="1" applyBorder="1" applyAlignment="1">
      <alignment horizontal="center" vertical="center" wrapText="1"/>
    </xf>
    <xf numFmtId="0" fontId="53" fillId="82" borderId="11" xfId="0" applyNumberFormat="1" applyFont="1" applyFill="1" applyBorder="1" applyAlignment="1">
      <alignment horizontal="center" vertical="center" wrapText="1"/>
    </xf>
    <xf numFmtId="165" fontId="53" fillId="82" borderId="21" xfId="0" applyNumberFormat="1" applyFont="1" applyFill="1" applyBorder="1" applyAlignment="1">
      <alignment horizontal="center" vertical="center" wrapText="1"/>
    </xf>
    <xf numFmtId="21" fontId="53" fillId="82" borderId="2" xfId="0" applyNumberFormat="1" applyFont="1" applyFill="1" applyBorder="1" applyAlignment="1">
      <alignment horizontal="center" vertical="center" wrapText="1"/>
    </xf>
    <xf numFmtId="165" fontId="53" fillId="82" borderId="2" xfId="0" applyNumberFormat="1" applyFont="1" applyFill="1" applyBorder="1" applyAlignment="1">
      <alignment horizontal="center" vertical="center" wrapText="1"/>
    </xf>
    <xf numFmtId="0" fontId="53" fillId="82" borderId="2" xfId="0" applyNumberFormat="1" applyFont="1" applyFill="1" applyBorder="1" applyAlignment="1">
      <alignment horizontal="center" vertical="center" wrapText="1"/>
    </xf>
    <xf numFmtId="165" fontId="53" fillId="82" borderId="22" xfId="0" applyNumberFormat="1" applyFont="1" applyFill="1" applyBorder="1" applyAlignment="1">
      <alignment horizontal="center" vertical="center" wrapText="1"/>
    </xf>
    <xf numFmtId="21" fontId="10" fillId="82" borderId="2" xfId="0" applyNumberFormat="1" applyFont="1" applyFill="1" applyBorder="1" applyAlignment="1">
      <alignment horizontal="center" vertical="center" wrapText="1"/>
    </xf>
    <xf numFmtId="164" fontId="10" fillId="63" borderId="10" xfId="0" applyNumberFormat="1" applyFont="1" applyFill="1" applyBorder="1" applyAlignment="1">
      <alignment horizontal="center" vertical="center" wrapText="1"/>
    </xf>
    <xf numFmtId="165" fontId="10" fillId="63" borderId="20" xfId="0" applyNumberFormat="1" applyFont="1" applyFill="1" applyBorder="1" applyAlignment="1">
      <alignment horizontal="center" vertical="center" wrapText="1"/>
    </xf>
    <xf numFmtId="21" fontId="15" fillId="41" borderId="2" xfId="0" applyNumberFormat="1" applyFont="1" applyFill="1" applyBorder="1" applyAlignment="1">
      <alignment horizontal="center" vertical="center" wrapText="1"/>
    </xf>
    <xf numFmtId="21" fontId="53" fillId="83" borderId="20" xfId="0" applyNumberFormat="1" applyFont="1" applyFill="1" applyBorder="1" applyAlignment="1">
      <alignment horizontal="center" vertical="center" wrapText="1"/>
    </xf>
    <xf numFmtId="164" fontId="49" fillId="62" borderId="2" xfId="0" applyNumberFormat="1" applyFont="1" applyFill="1" applyBorder="1" applyAlignment="1">
      <alignment horizontal="center" vertical="center" wrapText="1"/>
    </xf>
    <xf numFmtId="0" fontId="49" fillId="62" borderId="2" xfId="0" applyFont="1" applyFill="1" applyBorder="1" applyAlignment="1">
      <alignment horizontal="center" vertical="center" wrapText="1"/>
    </xf>
    <xf numFmtId="164" fontId="53" fillId="83" borderId="19" xfId="0" applyNumberFormat="1" applyFont="1" applyFill="1" applyBorder="1" applyAlignment="1">
      <alignment horizontal="center" vertical="center"/>
    </xf>
    <xf numFmtId="164" fontId="53" fillId="83" borderId="20" xfId="0" applyNumberFormat="1" applyFont="1" applyFill="1" applyBorder="1" applyAlignment="1">
      <alignment horizontal="center" vertical="center"/>
    </xf>
    <xf numFmtId="21" fontId="53" fillId="83" borderId="10" xfId="0" applyNumberFormat="1" applyFont="1" applyFill="1" applyBorder="1" applyAlignment="1">
      <alignment horizontal="center" vertical="center" wrapText="1"/>
    </xf>
    <xf numFmtId="164" fontId="53" fillId="83" borderId="10" xfId="0" applyNumberFormat="1" applyFont="1" applyFill="1" applyBorder="1" applyAlignment="1">
      <alignment horizontal="center" vertical="center"/>
    </xf>
    <xf numFmtId="3" fontId="53" fillId="83" borderId="10" xfId="0" applyNumberFormat="1" applyFont="1" applyFill="1" applyBorder="1" applyAlignment="1">
      <alignment horizontal="center" vertical="center" wrapText="1"/>
    </xf>
    <xf numFmtId="21" fontId="10" fillId="63" borderId="10" xfId="0" applyNumberFormat="1" applyFont="1" applyFill="1" applyBorder="1" applyAlignment="1">
      <alignment horizontal="center" vertical="center" wrapText="1"/>
    </xf>
    <xf numFmtId="164" fontId="10" fillId="63" borderId="10" xfId="0" applyNumberFormat="1" applyFont="1" applyFill="1" applyBorder="1" applyAlignment="1">
      <alignment horizontal="center" vertical="center"/>
    </xf>
    <xf numFmtId="3" fontId="10" fillId="63" borderId="10" xfId="0" applyNumberFormat="1" applyFont="1" applyFill="1" applyBorder="1" applyAlignment="1">
      <alignment horizontal="center" vertical="center" wrapText="1"/>
    </xf>
    <xf numFmtId="164" fontId="10" fillId="63" borderId="20" xfId="0" applyNumberFormat="1" applyFont="1" applyFill="1" applyBorder="1" applyAlignment="1">
      <alignment horizontal="center" vertical="center"/>
    </xf>
    <xf numFmtId="21" fontId="53" fillId="84" borderId="10" xfId="0" applyNumberFormat="1" applyFont="1" applyFill="1" applyBorder="1" applyAlignment="1">
      <alignment horizontal="center" vertical="center" wrapText="1"/>
    </xf>
    <xf numFmtId="21" fontId="53" fillId="84" borderId="10" xfId="0" applyNumberFormat="1" applyFont="1" applyFill="1" applyBorder="1" applyAlignment="1">
      <alignment horizontal="center" vertical="center"/>
    </xf>
    <xf numFmtId="0" fontId="53" fillId="84" borderId="10" xfId="0" applyNumberFormat="1" applyFont="1" applyFill="1" applyBorder="1" applyAlignment="1">
      <alignment horizontal="center" vertical="center" wrapText="1"/>
    </xf>
    <xf numFmtId="21" fontId="53" fillId="84" borderId="20" xfId="0" applyNumberFormat="1" applyFont="1" applyFill="1" applyBorder="1" applyAlignment="1">
      <alignment horizontal="center" vertical="center"/>
    </xf>
    <xf numFmtId="164" fontId="53" fillId="84" borderId="10" xfId="0" applyNumberFormat="1" applyFont="1" applyFill="1" applyBorder="1" applyAlignment="1">
      <alignment horizontal="center" vertical="center"/>
    </xf>
    <xf numFmtId="21" fontId="10" fillId="63" borderId="10" xfId="0" applyNumberFormat="1" applyFont="1" applyFill="1" applyBorder="1" applyAlignment="1">
      <alignment horizontal="center" vertical="center"/>
    </xf>
    <xf numFmtId="21" fontId="10" fillId="63" borderId="19" xfId="0" applyNumberFormat="1" applyFont="1" applyFill="1" applyBorder="1" applyAlignment="1">
      <alignment horizontal="center" vertical="center"/>
    </xf>
    <xf numFmtId="21" fontId="10" fillId="63" borderId="20" xfId="0" applyNumberFormat="1" applyFont="1" applyFill="1" applyBorder="1" applyAlignment="1">
      <alignment horizontal="center" vertical="center"/>
    </xf>
    <xf numFmtId="21" fontId="53" fillId="85" borderId="10" xfId="0" applyNumberFormat="1" applyFont="1" applyFill="1" applyBorder="1" applyAlignment="1">
      <alignment horizontal="center" vertical="center" wrapText="1"/>
    </xf>
    <xf numFmtId="164" fontId="53" fillId="85" borderId="10" xfId="0" applyNumberFormat="1" applyFont="1" applyFill="1" applyBorder="1" applyAlignment="1">
      <alignment horizontal="center" vertical="center"/>
    </xf>
    <xf numFmtId="3" fontId="53" fillId="85" borderId="10" xfId="0" applyNumberFormat="1" applyFont="1" applyFill="1" applyBorder="1" applyAlignment="1">
      <alignment horizontal="center" vertical="center" wrapText="1"/>
    </xf>
    <xf numFmtId="164" fontId="53" fillId="85" borderId="20" xfId="0" applyNumberFormat="1" applyFont="1" applyFill="1" applyBorder="1" applyAlignment="1">
      <alignment horizontal="center" vertical="center"/>
    </xf>
    <xf numFmtId="49" fontId="53" fillId="85" borderId="10" xfId="0" applyNumberFormat="1" applyFont="1" applyFill="1" applyBorder="1" applyAlignment="1">
      <alignment horizontal="center" vertical="center" wrapText="1"/>
    </xf>
    <xf numFmtId="164" fontId="10" fillId="63" borderId="10" xfId="20" applyNumberFormat="1" applyFont="1" applyFill="1" applyBorder="1" applyAlignment="1">
      <alignment horizontal="center" vertical="center"/>
      <protection/>
    </xf>
    <xf numFmtId="3" fontId="10" fillId="63" borderId="10" xfId="20" applyNumberFormat="1" applyFont="1" applyFill="1" applyBorder="1" applyAlignment="1">
      <alignment horizontal="center" vertical="center" wrapText="1"/>
      <protection/>
    </xf>
    <xf numFmtId="21" fontId="53" fillId="86" borderId="10" xfId="0" applyNumberFormat="1" applyFont="1" applyFill="1" applyBorder="1" applyAlignment="1">
      <alignment horizontal="center" vertical="center" wrapText="1"/>
    </xf>
    <xf numFmtId="164" fontId="53" fillId="86" borderId="10" xfId="0" applyNumberFormat="1" applyFont="1" applyFill="1" applyBorder="1" applyAlignment="1">
      <alignment horizontal="center" vertical="center"/>
    </xf>
    <xf numFmtId="3" fontId="53" fillId="86" borderId="10" xfId="0" applyNumberFormat="1" applyFont="1" applyFill="1" applyBorder="1" applyAlignment="1">
      <alignment horizontal="center" vertical="center" wrapText="1"/>
    </xf>
    <xf numFmtId="164" fontId="53" fillId="86" borderId="20" xfId="0" applyNumberFormat="1" applyFont="1" applyFill="1" applyBorder="1" applyAlignment="1">
      <alignment horizontal="center" vertical="center"/>
    </xf>
    <xf numFmtId="21" fontId="53" fillId="87" borderId="10" xfId="0" applyNumberFormat="1" applyFont="1" applyFill="1" applyBorder="1" applyAlignment="1">
      <alignment horizontal="center" vertical="center" wrapText="1"/>
    </xf>
    <xf numFmtId="164" fontId="53" fillId="87" borderId="10" xfId="0" applyNumberFormat="1" applyFont="1" applyFill="1" applyBorder="1" applyAlignment="1">
      <alignment horizontal="center" vertical="center"/>
    </xf>
    <xf numFmtId="3" fontId="53" fillId="87" borderId="10" xfId="0" applyNumberFormat="1" applyFont="1" applyFill="1" applyBorder="1" applyAlignment="1">
      <alignment horizontal="center" vertical="center" wrapText="1"/>
    </xf>
    <xf numFmtId="164" fontId="53" fillId="87" borderId="20" xfId="0" applyNumberFormat="1" applyFont="1" applyFill="1" applyBorder="1" applyAlignment="1">
      <alignment horizontal="center" vertical="center"/>
    </xf>
    <xf numFmtId="164" fontId="53" fillId="87" borderId="10" xfId="0" applyNumberFormat="1" applyFont="1" applyFill="1" applyBorder="1" applyAlignment="1">
      <alignment horizontal="center" vertical="center" wrapText="1"/>
    </xf>
    <xf numFmtId="49" fontId="53" fillId="87" borderId="10" xfId="0" applyNumberFormat="1" applyFont="1" applyFill="1" applyBorder="1" applyAlignment="1">
      <alignment horizontal="center" vertical="center" wrapText="1"/>
    </xf>
    <xf numFmtId="49" fontId="53" fillId="87" borderId="20" xfId="0" applyNumberFormat="1" applyFont="1" applyFill="1" applyBorder="1" applyAlignment="1">
      <alignment horizontal="center" vertical="center" wrapText="1"/>
    </xf>
    <xf numFmtId="49" fontId="10" fillId="63" borderId="20" xfId="0" applyNumberFormat="1" applyFont="1" applyFill="1" applyBorder="1" applyAlignment="1">
      <alignment horizontal="center" vertical="center" wrapText="1"/>
    </xf>
    <xf numFmtId="21" fontId="53" fillId="88" borderId="10" xfId="0" applyNumberFormat="1" applyFont="1" applyFill="1" applyBorder="1" applyAlignment="1">
      <alignment horizontal="center" vertical="center" wrapText="1"/>
    </xf>
    <xf numFmtId="21" fontId="53" fillId="88" borderId="10" xfId="0" applyNumberFormat="1" applyFont="1" applyFill="1" applyBorder="1" applyAlignment="1">
      <alignment horizontal="center" vertical="center"/>
    </xf>
    <xf numFmtId="3" fontId="53" fillId="88" borderId="10" xfId="0" applyNumberFormat="1" applyFont="1" applyFill="1" applyBorder="1" applyAlignment="1">
      <alignment horizontal="center" vertical="center" wrapText="1"/>
    </xf>
    <xf numFmtId="164" fontId="53" fillId="88" borderId="10" xfId="0" applyNumberFormat="1" applyFont="1" applyFill="1" applyBorder="1" applyAlignment="1">
      <alignment horizontal="center" vertical="center"/>
    </xf>
    <xf numFmtId="21" fontId="53" fillId="88" borderId="20" xfId="0" applyNumberFormat="1" applyFont="1" applyFill="1" applyBorder="1" applyAlignment="1">
      <alignment horizontal="center" vertical="center" wrapText="1"/>
    </xf>
    <xf numFmtId="49" fontId="53" fillId="88" borderId="10" xfId="0" applyNumberFormat="1" applyFont="1" applyFill="1" applyBorder="1" applyAlignment="1">
      <alignment horizontal="center" vertical="center"/>
    </xf>
    <xf numFmtId="21" fontId="53" fillId="88" borderId="20" xfId="0" applyNumberFormat="1" applyFont="1" applyFill="1" applyBorder="1" applyAlignment="1">
      <alignment horizontal="center" vertical="center"/>
    </xf>
    <xf numFmtId="21" fontId="10" fillId="63" borderId="20" xfId="0" applyNumberFormat="1" applyFont="1" applyFill="1" applyBorder="1" applyAlignment="1">
      <alignment horizontal="center" vertical="center" wrapText="1"/>
    </xf>
    <xf numFmtId="21" fontId="53" fillId="89" borderId="10" xfId="0" applyNumberFormat="1" applyFont="1" applyFill="1" applyBorder="1" applyAlignment="1">
      <alignment horizontal="center" vertical="center" wrapText="1"/>
    </xf>
    <xf numFmtId="49" fontId="53" fillId="89" borderId="10" xfId="0" applyNumberFormat="1" applyFont="1" applyFill="1" applyBorder="1" applyAlignment="1">
      <alignment horizontal="center" vertical="center"/>
    </xf>
    <xf numFmtId="3" fontId="53" fillId="89" borderId="10" xfId="0" applyNumberFormat="1" applyFont="1" applyFill="1" applyBorder="1" applyAlignment="1">
      <alignment horizontal="center" vertical="center" wrapText="1"/>
    </xf>
    <xf numFmtId="164" fontId="53" fillId="89" borderId="10" xfId="0" applyNumberFormat="1" applyFont="1" applyFill="1" applyBorder="1" applyAlignment="1">
      <alignment horizontal="center" vertical="center"/>
    </xf>
    <xf numFmtId="164" fontId="53" fillId="89" borderId="20" xfId="0" applyNumberFormat="1" applyFont="1" applyFill="1" applyBorder="1" applyAlignment="1">
      <alignment horizontal="center" vertical="center"/>
    </xf>
    <xf numFmtId="49" fontId="10" fillId="63" borderId="10" xfId="0" applyNumberFormat="1" applyFont="1" applyFill="1" applyBorder="1" applyAlignment="1">
      <alignment horizontal="center" vertical="center"/>
    </xf>
    <xf numFmtId="164" fontId="10" fillId="63" borderId="19" xfId="0" applyNumberFormat="1" applyFont="1" applyFill="1" applyBorder="1" applyAlignment="1">
      <alignment horizontal="center" vertical="center"/>
    </xf>
    <xf numFmtId="21" fontId="53" fillId="90" borderId="10" xfId="0" applyNumberFormat="1" applyFont="1" applyFill="1" applyBorder="1" applyAlignment="1">
      <alignment horizontal="center" vertical="center" wrapText="1"/>
    </xf>
    <xf numFmtId="164" fontId="53" fillId="90" borderId="10" xfId="0" applyNumberFormat="1" applyFont="1" applyFill="1" applyBorder="1" applyAlignment="1">
      <alignment horizontal="center" vertical="center" wrapText="1"/>
    </xf>
    <xf numFmtId="3" fontId="53" fillId="90" borderId="10" xfId="0" applyNumberFormat="1" applyFont="1" applyFill="1" applyBorder="1" applyAlignment="1">
      <alignment horizontal="center" vertical="center" wrapText="1"/>
    </xf>
    <xf numFmtId="21" fontId="53" fillId="90" borderId="20" xfId="0" applyNumberFormat="1" applyFont="1" applyFill="1" applyBorder="1" applyAlignment="1">
      <alignment horizontal="center" vertical="center" wrapText="1"/>
    </xf>
    <xf numFmtId="21" fontId="53" fillId="90" borderId="10" xfId="0" applyNumberFormat="1" applyFont="1" applyFill="1" applyBorder="1" applyAlignment="1">
      <alignment horizontal="center" vertical="center"/>
    </xf>
    <xf numFmtId="21" fontId="53" fillId="90" borderId="20" xfId="0" applyNumberFormat="1" applyFont="1" applyFill="1" applyBorder="1" applyAlignment="1">
      <alignment horizontal="center" vertical="center"/>
    </xf>
    <xf numFmtId="21" fontId="10" fillId="63" borderId="19" xfId="0" applyNumberFormat="1" applyFont="1" applyFill="1" applyBorder="1" applyAlignment="1">
      <alignment horizontal="center" vertical="center" wrapText="1"/>
    </xf>
    <xf numFmtId="21" fontId="10" fillId="63" borderId="21" xfId="0" applyNumberFormat="1" applyFont="1" applyFill="1" applyBorder="1" applyAlignment="1">
      <alignment horizontal="center" vertical="center" wrapText="1"/>
    </xf>
    <xf numFmtId="21" fontId="10" fillId="64" borderId="10" xfId="0" applyNumberFormat="1" applyFont="1" applyFill="1" applyBorder="1" applyAlignment="1">
      <alignment horizontal="center" vertical="center" wrapText="1"/>
    </xf>
    <xf numFmtId="21" fontId="10" fillId="64" borderId="20" xfId="0" applyNumberFormat="1" applyFont="1" applyFill="1" applyBorder="1" applyAlignment="1">
      <alignment horizontal="center" vertical="center" wrapText="1"/>
    </xf>
    <xf numFmtId="49" fontId="10" fillId="91" borderId="19" xfId="0" applyNumberFormat="1" applyFont="1" applyFill="1" applyBorder="1" applyAlignment="1">
      <alignment horizontal="center" vertical="center" wrapText="1"/>
    </xf>
    <xf numFmtId="49" fontId="10" fillId="19" borderId="19" xfId="0" applyNumberFormat="1" applyFont="1" applyFill="1" applyBorder="1" applyAlignment="1">
      <alignment horizontal="center" vertical="center" wrapText="1"/>
    </xf>
    <xf numFmtId="164" fontId="53" fillId="82" borderId="10" xfId="0" applyNumberFormat="1" applyFont="1" applyFill="1" applyBorder="1" applyAlignment="1">
      <alignment horizontal="center" vertical="center"/>
    </xf>
    <xf numFmtId="3" fontId="53" fillId="82" borderId="10" xfId="0" applyNumberFormat="1" applyFont="1" applyFill="1" applyBorder="1" applyAlignment="1">
      <alignment horizontal="center" vertical="center" wrapText="1"/>
    </xf>
    <xf numFmtId="164" fontId="53" fillId="82" borderId="20" xfId="0" applyNumberFormat="1" applyFont="1" applyFill="1" applyBorder="1" applyAlignment="1">
      <alignment horizontal="center" vertical="center"/>
    </xf>
    <xf numFmtId="49" fontId="53" fillId="82" borderId="10" xfId="0" applyNumberFormat="1" applyFont="1" applyFill="1" applyBorder="1" applyAlignment="1">
      <alignment horizontal="center" vertical="center" wrapText="1"/>
    </xf>
    <xf numFmtId="21" fontId="10" fillId="92" borderId="10" xfId="0" applyNumberFormat="1" applyFont="1" applyFill="1" applyBorder="1" applyAlignment="1">
      <alignment horizontal="center" vertical="center" wrapText="1"/>
    </xf>
    <xf numFmtId="164" fontId="10" fillId="92" borderId="10" xfId="0" applyNumberFormat="1" applyFont="1" applyFill="1" applyBorder="1" applyAlignment="1">
      <alignment horizontal="center" vertical="center" wrapText="1"/>
    </xf>
    <xf numFmtId="3" fontId="10" fillId="92" borderId="2" xfId="0" applyNumberFormat="1" applyFont="1" applyFill="1" applyBorder="1" applyAlignment="1">
      <alignment horizontal="center" vertical="center" wrapText="1"/>
    </xf>
    <xf numFmtId="164" fontId="10" fillId="92" borderId="10" xfId="0" applyNumberFormat="1" applyFont="1" applyFill="1" applyBorder="1" applyAlignment="1">
      <alignment horizontal="center" vertical="center"/>
    </xf>
    <xf numFmtId="164" fontId="10" fillId="92" borderId="20" xfId="0" applyNumberFormat="1" applyFont="1" applyFill="1" applyBorder="1" applyAlignment="1">
      <alignment horizontal="center" vertical="center" wrapText="1"/>
    </xf>
    <xf numFmtId="3" fontId="10" fillId="92" borderId="10" xfId="0" applyNumberFormat="1" applyFont="1" applyFill="1" applyBorder="1" applyAlignment="1">
      <alignment horizontal="center" vertical="center" wrapText="1"/>
    </xf>
    <xf numFmtId="164" fontId="10" fillId="92" borderId="20" xfId="0" applyNumberFormat="1" applyFont="1" applyFill="1" applyBorder="1" applyAlignment="1">
      <alignment horizontal="center" vertical="center"/>
    </xf>
    <xf numFmtId="0" fontId="10" fillId="92" borderId="2" xfId="0" applyNumberFormat="1" applyFont="1" applyFill="1" applyBorder="1" applyAlignment="1">
      <alignment horizontal="center" vertical="center"/>
    </xf>
    <xf numFmtId="49" fontId="53" fillId="82" borderId="20" xfId="0" applyNumberFormat="1" applyFont="1" applyFill="1" applyBorder="1" applyAlignment="1">
      <alignment horizontal="center" vertical="center" wrapText="1"/>
    </xf>
    <xf numFmtId="3" fontId="10" fillId="92" borderId="2" xfId="0" applyNumberFormat="1" applyFont="1" applyFill="1" applyBorder="1" applyAlignment="1">
      <alignment horizontal="center" vertical="center"/>
    </xf>
    <xf numFmtId="49" fontId="10" fillId="92" borderId="20" xfId="0" applyNumberFormat="1" applyFont="1" applyFill="1" applyBorder="1" applyAlignment="1">
      <alignment horizontal="center" vertical="center" wrapText="1"/>
    </xf>
    <xf numFmtId="164" fontId="53" fillId="89" borderId="10" xfId="0" applyNumberFormat="1" applyFont="1" applyFill="1" applyBorder="1" applyAlignment="1">
      <alignment horizontal="center" vertical="center" wrapText="1"/>
    </xf>
    <xf numFmtId="21" fontId="53" fillId="89" borderId="10" xfId="0" applyNumberFormat="1" applyFont="1" applyFill="1" applyBorder="1" applyAlignment="1">
      <alignment horizontal="center" vertical="center"/>
    </xf>
    <xf numFmtId="21" fontId="53" fillId="93" borderId="10" xfId="0" applyNumberFormat="1" applyFont="1" applyFill="1" applyBorder="1" applyAlignment="1">
      <alignment horizontal="center" vertical="center" wrapText="1"/>
    </xf>
    <xf numFmtId="165" fontId="53" fillId="93" borderId="10" xfId="0" applyNumberFormat="1" applyFont="1" applyFill="1" applyBorder="1" applyAlignment="1">
      <alignment horizontal="center" vertical="center"/>
    </xf>
    <xf numFmtId="3" fontId="53" fillId="93" borderId="10" xfId="0" applyNumberFormat="1" applyFont="1" applyFill="1" applyBorder="1" applyAlignment="1">
      <alignment horizontal="center" vertical="center" wrapText="1"/>
    </xf>
    <xf numFmtId="164" fontId="53" fillId="93" borderId="10" xfId="0" applyNumberFormat="1" applyFont="1" applyFill="1" applyBorder="1" applyAlignment="1">
      <alignment horizontal="center" vertical="center"/>
    </xf>
    <xf numFmtId="164" fontId="53" fillId="93" borderId="20" xfId="0" applyNumberFormat="1" applyFont="1" applyFill="1" applyBorder="1" applyAlignment="1">
      <alignment horizontal="center" vertical="center"/>
    </xf>
    <xf numFmtId="165" fontId="10" fillId="92" borderId="10" xfId="0" applyNumberFormat="1" applyFont="1" applyFill="1" applyBorder="1" applyAlignment="1">
      <alignment horizontal="center" vertical="center"/>
    </xf>
    <xf numFmtId="21" fontId="53" fillId="94" borderId="10" xfId="0" applyNumberFormat="1" applyFont="1" applyFill="1" applyBorder="1" applyAlignment="1">
      <alignment horizontal="center" vertical="center" wrapText="1"/>
    </xf>
    <xf numFmtId="164" fontId="53" fillId="94" borderId="10" xfId="0" applyNumberFormat="1" applyFont="1" applyFill="1" applyBorder="1" applyAlignment="1">
      <alignment horizontal="center" vertical="center"/>
    </xf>
    <xf numFmtId="3" fontId="53" fillId="94" borderId="10" xfId="0" applyNumberFormat="1" applyFont="1" applyFill="1" applyBorder="1" applyAlignment="1">
      <alignment horizontal="center" vertical="center" wrapText="1"/>
    </xf>
    <xf numFmtId="164" fontId="53" fillId="94" borderId="20" xfId="0" applyNumberFormat="1" applyFont="1" applyFill="1" applyBorder="1" applyAlignment="1">
      <alignment horizontal="center" vertical="center"/>
    </xf>
    <xf numFmtId="164" fontId="53" fillId="90" borderId="10" xfId="0" applyNumberFormat="1" applyFont="1" applyFill="1" applyBorder="1" applyAlignment="1">
      <alignment horizontal="center" vertical="center"/>
    </xf>
    <xf numFmtId="164" fontId="53" fillId="90" borderId="20" xfId="0" applyNumberFormat="1" applyFont="1" applyFill="1" applyBorder="1" applyAlignment="1">
      <alignment horizontal="center" vertical="center"/>
    </xf>
    <xf numFmtId="164" fontId="10" fillId="64" borderId="10" xfId="0" applyNumberFormat="1" applyFont="1" applyFill="1" applyBorder="1" applyAlignment="1">
      <alignment horizontal="center" vertical="center"/>
    </xf>
    <xf numFmtId="3" fontId="10" fillId="64" borderId="10" xfId="0" applyNumberFormat="1" applyFont="1" applyFill="1" applyBorder="1" applyAlignment="1">
      <alignment horizontal="center" vertical="center" wrapText="1"/>
    </xf>
    <xf numFmtId="164" fontId="10" fillId="64" borderId="20" xfId="0" applyNumberFormat="1" applyFont="1" applyFill="1" applyBorder="1" applyAlignment="1">
      <alignment horizontal="center" vertical="center"/>
    </xf>
    <xf numFmtId="49" fontId="10" fillId="64" borderId="10" xfId="0" applyNumberFormat="1" applyFont="1" applyFill="1" applyBorder="1" applyAlignment="1">
      <alignment horizontal="center" vertical="center"/>
    </xf>
    <xf numFmtId="49" fontId="53" fillId="90" borderId="10" xfId="0" applyNumberFormat="1" applyFont="1" applyFill="1" applyBorder="1" applyAlignment="1">
      <alignment horizontal="center" vertical="center"/>
    </xf>
    <xf numFmtId="0" fontId="53" fillId="90" borderId="10" xfId="0" applyFont="1" applyFill="1" applyBorder="1" applyAlignment="1">
      <alignment horizontal="center" vertical="center"/>
    </xf>
    <xf numFmtId="0" fontId="10" fillId="92" borderId="10" xfId="0" applyFont="1" applyFill="1" applyBorder="1" applyAlignment="1">
      <alignment horizontal="center" vertical="center"/>
    </xf>
    <xf numFmtId="0" fontId="53" fillId="94" borderId="10" xfId="0" applyNumberFormat="1" applyFont="1" applyFill="1" applyBorder="1" applyAlignment="1">
      <alignment horizontal="center" vertical="center" wrapText="1"/>
    </xf>
    <xf numFmtId="164" fontId="25" fillId="92" borderId="10" xfId="0" applyNumberFormat="1" applyFont="1" applyFill="1" applyBorder="1" applyAlignment="1">
      <alignment horizontal="center" vertical="center" wrapText="1"/>
    </xf>
    <xf numFmtId="0" fontId="25" fillId="92" borderId="19" xfId="0" applyFont="1" applyFill="1" applyBorder="1" applyAlignment="1">
      <alignment horizontal="center" vertical="center" wrapText="1"/>
    </xf>
    <xf numFmtId="49" fontId="10" fillId="91" borderId="18" xfId="0" applyNumberFormat="1" applyFont="1" applyFill="1" applyBorder="1" applyAlignment="1">
      <alignment horizontal="center" vertical="center" wrapText="1"/>
    </xf>
    <xf numFmtId="164" fontId="10" fillId="92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19" borderId="23" xfId="0" applyNumberFormat="1" applyFont="1" applyFill="1" applyBorder="1" applyAlignment="1">
      <alignment horizontal="center" vertical="center" wrapText="1"/>
    </xf>
    <xf numFmtId="49" fontId="10" fillId="91" borderId="24" xfId="0" applyNumberFormat="1" applyFont="1" applyFill="1" applyBorder="1" applyAlignment="1">
      <alignment horizontal="center" vertical="center" wrapText="1"/>
    </xf>
    <xf numFmtId="49" fontId="10" fillId="19" borderId="25" xfId="0" applyNumberFormat="1" applyFont="1" applyFill="1" applyBorder="1" applyAlignment="1">
      <alignment horizontal="center" vertical="center" wrapText="1"/>
    </xf>
    <xf numFmtId="3" fontId="46" fillId="62" borderId="2" xfId="0" applyNumberFormat="1" applyFont="1" applyFill="1" applyBorder="1" applyAlignment="1">
      <alignment horizontal="center" vertical="center" wrapText="1"/>
    </xf>
    <xf numFmtId="164" fontId="0" fillId="65" borderId="2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1" fontId="0" fillId="4" borderId="10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1" fontId="0" fillId="72" borderId="2" xfId="0" applyNumberFormat="1" applyFill="1" applyBorder="1" applyAlignment="1">
      <alignment horizontal="center" vertical="center" wrapText="1"/>
    </xf>
    <xf numFmtId="1" fontId="0" fillId="72" borderId="2" xfId="0" applyNumberFormat="1" applyFont="1" applyFill="1" applyBorder="1" applyAlignment="1">
      <alignment horizontal="center" vertical="center" wrapText="1"/>
    </xf>
    <xf numFmtId="1" fontId="0" fillId="72" borderId="10" xfId="0" applyNumberFormat="1" applyFont="1" applyFill="1" applyBorder="1" applyAlignment="1">
      <alignment horizontal="center" vertical="center" wrapText="1"/>
    </xf>
    <xf numFmtId="0" fontId="0" fillId="72" borderId="2" xfId="0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" fontId="19" fillId="95" borderId="10" xfId="0" applyNumberFormat="1" applyFont="1" applyFill="1" applyBorder="1" applyAlignment="1">
      <alignment horizontal="center" vertical="center" wrapText="1"/>
    </xf>
    <xf numFmtId="49" fontId="19" fillId="96" borderId="10" xfId="0" applyNumberFormat="1" applyFont="1" applyFill="1" applyBorder="1" applyAlignment="1">
      <alignment horizontal="center" vertical="center" wrapText="1"/>
    </xf>
    <xf numFmtId="0" fontId="1" fillId="45" borderId="2" xfId="24" applyNumberFormat="1" applyFont="1" applyFill="1" applyBorder="1" applyAlignment="1">
      <alignment horizontal="center" vertical="center" wrapText="1"/>
      <protection/>
    </xf>
    <xf numFmtId="0" fontId="19" fillId="78" borderId="2" xfId="0" applyFont="1" applyFill="1" applyBorder="1" applyAlignment="1">
      <alignment horizontal="center" vertical="center" wrapText="1"/>
    </xf>
    <xf numFmtId="0" fontId="19" fillId="45" borderId="2" xfId="0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1" fontId="19" fillId="78" borderId="2" xfId="0" applyNumberFormat="1" applyFont="1" applyFill="1" applyBorder="1" applyAlignment="1">
      <alignment horizontal="center" vertical="center" wrapText="1"/>
    </xf>
    <xf numFmtId="3" fontId="19" fillId="97" borderId="2" xfId="0" applyNumberFormat="1" applyFont="1" applyFill="1" applyBorder="1" applyAlignment="1">
      <alignment horizontal="center" vertical="center"/>
    </xf>
    <xf numFmtId="3" fontId="19" fillId="98" borderId="2" xfId="0" applyNumberFormat="1" applyFont="1" applyFill="1" applyBorder="1" applyAlignment="1">
      <alignment horizontal="center" vertical="center"/>
    </xf>
    <xf numFmtId="3" fontId="51" fillId="99" borderId="10" xfId="0" applyNumberFormat="1" applyFont="1" applyFill="1" applyBorder="1" applyAlignment="1">
      <alignment horizontal="center" vertical="center"/>
    </xf>
    <xf numFmtId="3" fontId="51" fillId="99" borderId="2" xfId="0" applyNumberFormat="1" applyFont="1" applyFill="1" applyBorder="1" applyAlignment="1">
      <alignment horizontal="center" vertical="center"/>
    </xf>
    <xf numFmtId="3" fontId="19" fillId="99" borderId="2" xfId="0" applyNumberFormat="1" applyFont="1" applyFill="1" applyBorder="1" applyAlignment="1">
      <alignment horizontal="center" vertical="center"/>
    </xf>
    <xf numFmtId="3" fontId="19" fillId="66" borderId="10" xfId="0" applyNumberFormat="1" applyFont="1" applyFill="1" applyBorder="1" applyAlignment="1">
      <alignment horizontal="center" vertical="center"/>
    </xf>
    <xf numFmtId="3" fontId="19" fillId="66" borderId="17" xfId="0" applyNumberFormat="1" applyFont="1" applyFill="1" applyBorder="1" applyAlignment="1">
      <alignment horizontal="center" vertical="center"/>
    </xf>
    <xf numFmtId="3" fontId="19" fillId="81" borderId="17" xfId="0" applyNumberFormat="1" applyFont="1" applyFill="1" applyBorder="1" applyAlignment="1">
      <alignment horizontal="center" vertical="center"/>
    </xf>
    <xf numFmtId="3" fontId="19" fillId="81" borderId="2" xfId="0" applyNumberFormat="1" applyFont="1" applyFill="1" applyBorder="1" applyAlignment="1">
      <alignment horizontal="center" vertical="center"/>
    </xf>
    <xf numFmtId="3" fontId="19" fillId="100" borderId="10" xfId="0" applyNumberFormat="1" applyFont="1" applyFill="1" applyBorder="1" applyAlignment="1">
      <alignment horizontal="center" vertical="center"/>
    </xf>
    <xf numFmtId="3" fontId="19" fillId="100" borderId="2" xfId="0" applyNumberFormat="1" applyFont="1" applyFill="1" applyBorder="1" applyAlignment="1">
      <alignment horizontal="center" vertical="center"/>
    </xf>
    <xf numFmtId="49" fontId="19" fillId="100" borderId="2" xfId="0" applyNumberFormat="1" applyFont="1" applyFill="1" applyBorder="1" applyAlignment="1">
      <alignment horizontal="center" vertical="center" wrapText="1"/>
    </xf>
    <xf numFmtId="49" fontId="19" fillId="100" borderId="10" xfId="0" applyNumberFormat="1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49" fontId="3" fillId="101" borderId="10" xfId="0" applyNumberFormat="1" applyFont="1" applyFill="1" applyBorder="1" applyAlignment="1">
      <alignment horizontal="center" vertical="center" wrapText="1"/>
    </xf>
    <xf numFmtId="0" fontId="0" fillId="102" borderId="10" xfId="0" applyNumberFormat="1" applyFont="1" applyFill="1" applyBorder="1" applyAlignment="1">
      <alignment horizontal="center" vertical="center" wrapText="1"/>
    </xf>
    <xf numFmtId="0" fontId="0" fillId="103" borderId="10" xfId="0" applyNumberFormat="1" applyFont="1" applyFill="1" applyBorder="1" applyAlignment="1">
      <alignment horizontal="center" vertical="center" wrapText="1"/>
    </xf>
    <xf numFmtId="0" fontId="0" fillId="104" borderId="10" xfId="0" applyNumberFormat="1" applyFont="1" applyFill="1" applyBorder="1" applyAlignment="1">
      <alignment horizontal="center" vertical="center" wrapText="1"/>
    </xf>
    <xf numFmtId="49" fontId="3" fillId="40" borderId="20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26" fillId="62" borderId="0" xfId="0" applyFont="1" applyFill="1" applyBorder="1" applyAlignment="1">
      <alignment horizontal="left" vertical="center" wrapText="1"/>
    </xf>
    <xf numFmtId="0" fontId="0" fillId="46" borderId="2" xfId="0" applyFont="1" applyFill="1" applyBorder="1" applyAlignment="1">
      <alignment horizontal="center" vertical="center" wrapText="1"/>
    </xf>
    <xf numFmtId="49" fontId="0" fillId="46" borderId="2" xfId="0" applyNumberFormat="1" applyFont="1" applyFill="1" applyBorder="1" applyAlignment="1">
      <alignment horizontal="center" vertical="center" wrapText="1"/>
    </xf>
    <xf numFmtId="49" fontId="44" fillId="46" borderId="2" xfId="0" applyNumberFormat="1" applyFont="1" applyFill="1" applyBorder="1" applyAlignment="1">
      <alignment horizontal="center" vertical="center" wrapText="1"/>
    </xf>
    <xf numFmtId="49" fontId="0" fillId="46" borderId="17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44" fillId="4" borderId="2" xfId="0" applyNumberFormat="1" applyFont="1" applyFill="1" applyBorder="1" applyAlignment="1">
      <alignment horizontal="center" vertical="center" wrapText="1"/>
    </xf>
    <xf numFmtId="0" fontId="15" fillId="62" borderId="0" xfId="0" applyFont="1" applyFill="1" applyAlignment="1">
      <alignment horizontal="center" vertical="center" wrapText="1"/>
    </xf>
    <xf numFmtId="0" fontId="15" fillId="62" borderId="27" xfId="0" applyFont="1" applyFill="1" applyBorder="1" applyAlignment="1">
      <alignment horizontal="center" vertical="center" wrapText="1"/>
    </xf>
    <xf numFmtId="164" fontId="53" fillId="82" borderId="11" xfId="0" applyNumberFormat="1" applyFont="1" applyFill="1" applyBorder="1" applyAlignment="1">
      <alignment horizontal="center" vertical="center" wrapText="1"/>
    </xf>
    <xf numFmtId="164" fontId="53" fillId="82" borderId="2" xfId="0" applyNumberFormat="1" applyFont="1" applyFill="1" applyBorder="1" applyAlignment="1">
      <alignment horizontal="center" vertical="center" wrapText="1"/>
    </xf>
    <xf numFmtId="21" fontId="15" fillId="41" borderId="13" xfId="0" applyNumberFormat="1" applyFont="1" applyFill="1" applyBorder="1" applyAlignment="1">
      <alignment horizontal="center" vertical="center" wrapText="1"/>
    </xf>
    <xf numFmtId="3" fontId="46" fillId="41" borderId="13" xfId="0" applyNumberFormat="1" applyFont="1" applyFill="1" applyBorder="1" applyAlignment="1">
      <alignment horizontal="center" vertical="center" wrapText="1"/>
    </xf>
    <xf numFmtId="164" fontId="46" fillId="41" borderId="13" xfId="0" applyNumberFormat="1" applyFont="1" applyFill="1" applyBorder="1" applyAlignment="1">
      <alignment horizontal="center" vertical="center" wrapText="1"/>
    </xf>
    <xf numFmtId="3" fontId="46" fillId="41" borderId="17" xfId="0" applyNumberFormat="1" applyFont="1" applyFill="1" applyBorder="1" applyAlignment="1">
      <alignment horizontal="center" vertical="center" wrapText="1"/>
    </xf>
    <xf numFmtId="164" fontId="0" fillId="105" borderId="17" xfId="0" applyNumberFormat="1" applyFont="1" applyFill="1" applyBorder="1" applyAlignment="1">
      <alignment horizontal="center" vertical="center" wrapText="1"/>
    </xf>
    <xf numFmtId="21" fontId="10" fillId="64" borderId="10" xfId="0" applyNumberFormat="1" applyFont="1" applyFill="1" applyBorder="1" applyAlignment="1">
      <alignment horizontal="center" vertical="center"/>
    </xf>
    <xf numFmtId="21" fontId="10" fillId="92" borderId="10" xfId="0" applyNumberFormat="1" applyFont="1" applyFill="1" applyBorder="1" applyAlignment="1">
      <alignment horizontal="center" vertical="center"/>
    </xf>
    <xf numFmtId="21" fontId="10" fillId="83" borderId="10" xfId="0" applyNumberFormat="1" applyFont="1" applyFill="1" applyBorder="1" applyAlignment="1">
      <alignment horizontal="center" vertical="center" wrapText="1"/>
    </xf>
    <xf numFmtId="0" fontId="54" fillId="71" borderId="2" xfId="0" applyFont="1" applyFill="1" applyBorder="1" applyAlignment="1">
      <alignment horizontal="left" vertical="center" wrapText="1"/>
    </xf>
    <xf numFmtId="49" fontId="54" fillId="71" borderId="2" xfId="0" applyNumberFormat="1" applyFont="1" applyFill="1" applyBorder="1" applyAlignment="1">
      <alignment horizontal="center" vertical="center"/>
    </xf>
    <xf numFmtId="0" fontId="55" fillId="71" borderId="2" xfId="0" applyFont="1" applyFill="1" applyBorder="1" applyAlignment="1">
      <alignment horizontal="left" vertical="center" wrapText="1"/>
    </xf>
    <xf numFmtId="49" fontId="55" fillId="71" borderId="2" xfId="0" applyNumberFormat="1" applyFont="1" applyFill="1" applyBorder="1" applyAlignment="1">
      <alignment horizontal="center" vertical="center"/>
    </xf>
    <xf numFmtId="0" fontId="56" fillId="71" borderId="2" xfId="0" applyFont="1" applyFill="1" applyBorder="1" applyAlignment="1">
      <alignment horizontal="left" vertical="center" wrapText="1"/>
    </xf>
    <xf numFmtId="0" fontId="57" fillId="71" borderId="2" xfId="0" applyFont="1" applyFill="1" applyBorder="1" applyAlignment="1">
      <alignment horizontal="left" vertical="center" wrapText="1"/>
    </xf>
    <xf numFmtId="49" fontId="58" fillId="3" borderId="17" xfId="0" applyNumberFormat="1" applyFont="1" applyFill="1" applyBorder="1" applyAlignment="1">
      <alignment horizontal="center" vertical="center" wrapText="1"/>
    </xf>
    <xf numFmtId="49" fontId="58" fillId="3" borderId="28" xfId="0" applyNumberFormat="1" applyFont="1" applyFill="1" applyBorder="1" applyAlignment="1">
      <alignment horizontal="center" vertical="center" wrapText="1"/>
    </xf>
    <xf numFmtId="49" fontId="58" fillId="3" borderId="29" xfId="0" applyNumberFormat="1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49" fontId="0" fillId="3" borderId="17" xfId="0" applyNumberFormat="1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64" fontId="10" fillId="64" borderId="30" xfId="0" applyNumberFormat="1" applyFont="1" applyFill="1" applyBorder="1" applyAlignment="1">
      <alignment horizontal="center" vertical="center"/>
    </xf>
    <xf numFmtId="0" fontId="0" fillId="0" borderId="31" xfId="0" applyBorder="1"/>
    <xf numFmtId="49" fontId="0" fillId="0" borderId="32" xfId="0" applyNumberFormat="1" applyFont="1" applyBorder="1" applyAlignment="1">
      <alignment horizontal="center" vertical="center" wrapText="1"/>
    </xf>
    <xf numFmtId="49" fontId="10" fillId="19" borderId="26" xfId="0" applyNumberFormat="1" applyFont="1" applyFill="1" applyBorder="1" applyAlignment="1">
      <alignment horizontal="center" vertical="center" wrapText="1"/>
    </xf>
    <xf numFmtId="21" fontId="10" fillId="83" borderId="14" xfId="0" applyNumberFormat="1" applyFont="1" applyFill="1" applyBorder="1" applyAlignment="1">
      <alignment horizontal="center" vertic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3" fillId="40" borderId="14" xfId="0" applyNumberFormat="1" applyFont="1" applyFill="1" applyBorder="1" applyAlignment="1">
      <alignment horizontal="center" vertical="center" wrapText="1"/>
    </xf>
    <xf numFmtId="49" fontId="3" fillId="40" borderId="34" xfId="0" applyNumberFormat="1" applyFont="1" applyFill="1" applyBorder="1" applyAlignment="1">
      <alignment horizontal="center" vertical="center" wrapText="1"/>
    </xf>
    <xf numFmtId="49" fontId="3" fillId="40" borderId="11" xfId="0" applyNumberFormat="1" applyFont="1" applyFill="1" applyBorder="1" applyAlignment="1">
      <alignment horizontal="center" vertical="center" wrapText="1"/>
    </xf>
    <xf numFmtId="49" fontId="3" fillId="40" borderId="2" xfId="0" applyNumberFormat="1" applyFont="1" applyFill="1" applyBorder="1" applyAlignment="1">
      <alignment horizontal="center" vertical="center" wrapText="1"/>
    </xf>
    <xf numFmtId="49" fontId="3" fillId="40" borderId="21" xfId="0" applyNumberFormat="1" applyFont="1" applyFill="1" applyBorder="1" applyAlignment="1">
      <alignment horizontal="center" vertical="center" wrapText="1"/>
    </xf>
    <xf numFmtId="49" fontId="19" fillId="58" borderId="15" xfId="0" applyNumberFormat="1" applyFont="1" applyFill="1" applyBorder="1" applyAlignment="1">
      <alignment horizontal="center" vertical="center" wrapText="1"/>
    </xf>
    <xf numFmtId="0" fontId="19" fillId="58" borderId="15" xfId="0" applyFont="1" applyFill="1" applyBorder="1" applyAlignment="1">
      <alignment vertical="center" wrapText="1"/>
    </xf>
    <xf numFmtId="0" fontId="19" fillId="58" borderId="15" xfId="0" applyFont="1" applyFill="1" applyBorder="1" applyAlignment="1">
      <alignment horizontal="center" vertical="center" wrapText="1"/>
    </xf>
    <xf numFmtId="3" fontId="10" fillId="98" borderId="13" xfId="0" applyNumberFormat="1" applyFont="1" applyFill="1" applyBorder="1" applyAlignment="1">
      <alignment horizontal="center" vertical="center"/>
    </xf>
    <xf numFmtId="49" fontId="19" fillId="58" borderId="10" xfId="0" applyNumberFormat="1" applyFont="1" applyFill="1" applyBorder="1" applyAlignment="1">
      <alignment horizontal="center" vertical="center" wrapText="1"/>
    </xf>
    <xf numFmtId="0" fontId="19" fillId="58" borderId="10" xfId="0" applyFont="1" applyFill="1" applyBorder="1" applyAlignment="1">
      <alignment horizontal="center" vertical="center" wrapText="1"/>
    </xf>
    <xf numFmtId="0" fontId="19" fillId="58" borderId="20" xfId="0" applyFont="1" applyFill="1" applyBorder="1" applyAlignment="1">
      <alignment horizontal="center" vertical="center" wrapText="1"/>
    </xf>
    <xf numFmtId="3" fontId="19" fillId="58" borderId="10" xfId="0" applyNumberFormat="1" applyFont="1" applyFill="1" applyBorder="1" applyAlignment="1">
      <alignment horizontal="center" vertical="center"/>
    </xf>
    <xf numFmtId="3" fontId="19" fillId="58" borderId="20" xfId="0" applyNumberFormat="1" applyFont="1" applyFill="1" applyBorder="1" applyAlignment="1">
      <alignment horizontal="center" vertical="center"/>
    </xf>
    <xf numFmtId="3" fontId="19" fillId="106" borderId="10" xfId="0" applyNumberFormat="1" applyFont="1" applyFill="1" applyBorder="1" applyAlignment="1">
      <alignment horizontal="center" vertical="center"/>
    </xf>
    <xf numFmtId="3" fontId="19" fillId="106" borderId="20" xfId="0" applyNumberFormat="1" applyFont="1" applyFill="1" applyBorder="1" applyAlignment="1">
      <alignment horizontal="center" vertical="center"/>
    </xf>
    <xf numFmtId="0" fontId="19" fillId="107" borderId="10" xfId="0" applyFont="1" applyFill="1" applyBorder="1" applyAlignment="1">
      <alignment horizontal="center" vertical="center" wrapText="1"/>
    </xf>
    <xf numFmtId="0" fontId="19" fillId="107" borderId="20" xfId="0" applyFont="1" applyFill="1" applyBorder="1" applyAlignment="1">
      <alignment horizontal="center" vertical="center" wrapText="1"/>
    </xf>
    <xf numFmtId="3" fontId="0" fillId="99" borderId="10" xfId="0" applyNumberFormat="1" applyFont="1" applyFill="1" applyBorder="1" applyAlignment="1">
      <alignment horizontal="center" vertical="center"/>
    </xf>
    <xf numFmtId="49" fontId="19" fillId="48" borderId="10" xfId="0" applyNumberFormat="1" applyFont="1" applyFill="1" applyBorder="1" applyAlignment="1">
      <alignment horizontal="center" vertical="center" wrapText="1"/>
    </xf>
    <xf numFmtId="49" fontId="19" fillId="48" borderId="20" xfId="0" applyNumberFormat="1" applyFont="1" applyFill="1" applyBorder="1" applyAlignment="1">
      <alignment horizontal="center" vertical="center" wrapText="1"/>
    </xf>
    <xf numFmtId="49" fontId="29" fillId="7" borderId="15" xfId="0" applyNumberFormat="1" applyFont="1" applyFill="1" applyBorder="1" applyAlignment="1">
      <alignment horizontal="center" vertical="center" wrapText="1"/>
    </xf>
    <xf numFmtId="49" fontId="29" fillId="7" borderId="35" xfId="0" applyNumberFormat="1" applyFont="1" applyFill="1" applyBorder="1" applyAlignment="1">
      <alignment horizontal="center" vertical="center" wrapText="1"/>
    </xf>
    <xf numFmtId="49" fontId="19" fillId="40" borderId="15" xfId="0" applyNumberFormat="1" applyFont="1" applyFill="1" applyBorder="1" applyAlignment="1">
      <alignment horizontal="center" vertical="center" wrapText="1"/>
    </xf>
    <xf numFmtId="0" fontId="19" fillId="40" borderId="15" xfId="0" applyFont="1" applyFill="1" applyBorder="1" applyAlignment="1">
      <alignment horizontal="center" vertical="center" wrapText="1"/>
    </xf>
    <xf numFmtId="3" fontId="19" fillId="66" borderId="13" xfId="0" applyNumberFormat="1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20" xfId="0" applyFont="1" applyFill="1" applyBorder="1" applyAlignment="1">
      <alignment horizontal="center" vertical="center" wrapText="1"/>
    </xf>
    <xf numFmtId="3" fontId="19" fillId="40" borderId="10" xfId="0" applyNumberFormat="1" applyFont="1" applyFill="1" applyBorder="1" applyAlignment="1">
      <alignment horizontal="center" vertical="center"/>
    </xf>
    <xf numFmtId="3" fontId="19" fillId="40" borderId="20" xfId="0" applyNumberFormat="1" applyFont="1" applyFill="1" applyBorder="1" applyAlignment="1">
      <alignment horizontal="center" vertical="center"/>
    </xf>
    <xf numFmtId="0" fontId="19" fillId="40" borderId="35" xfId="0" applyFont="1" applyFill="1" applyBorder="1" applyAlignment="1">
      <alignment horizontal="center" vertical="center" wrapText="1"/>
    </xf>
    <xf numFmtId="3" fontId="19" fillId="66" borderId="2" xfId="0" applyNumberFormat="1" applyFont="1" applyFill="1" applyBorder="1" applyAlignment="1">
      <alignment horizontal="center" vertical="center"/>
    </xf>
    <xf numFmtId="3" fontId="19" fillId="106" borderId="11" xfId="0" applyNumberFormat="1" applyFont="1" applyFill="1" applyBorder="1" applyAlignment="1">
      <alignment horizontal="center" vertical="center"/>
    </xf>
    <xf numFmtId="49" fontId="19" fillId="48" borderId="15" xfId="0" applyNumberFormat="1" applyFont="1" applyFill="1" applyBorder="1" applyAlignment="1">
      <alignment horizontal="center" vertical="center" wrapText="1"/>
    </xf>
    <xf numFmtId="0" fontId="19" fillId="48" borderId="15" xfId="0" applyFont="1" applyFill="1" applyBorder="1" applyAlignment="1">
      <alignment horizontal="center" vertical="center" wrapText="1"/>
    </xf>
    <xf numFmtId="0" fontId="19" fillId="48" borderId="35" xfId="0" applyFont="1" applyFill="1" applyBorder="1" applyAlignment="1">
      <alignment horizontal="center" vertical="center" wrapText="1"/>
    </xf>
    <xf numFmtId="3" fontId="19" fillId="100" borderId="13" xfId="0" applyNumberFormat="1" applyFont="1" applyFill="1" applyBorder="1" applyAlignment="1">
      <alignment horizontal="center" vertical="center"/>
    </xf>
    <xf numFmtId="3" fontId="19" fillId="48" borderId="13" xfId="0" applyNumberFormat="1" applyFont="1" applyFill="1" applyBorder="1" applyAlignment="1">
      <alignment horizontal="center" vertical="center"/>
    </xf>
    <xf numFmtId="0" fontId="19" fillId="48" borderId="10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3" fontId="19" fillId="108" borderId="10" xfId="0" applyNumberFormat="1" applyFont="1" applyFill="1" applyBorder="1" applyAlignment="1">
      <alignment horizontal="center" vertical="center"/>
    </xf>
    <xf numFmtId="3" fontId="19" fillId="108" borderId="20" xfId="0" applyNumberFormat="1" applyFont="1" applyFill="1" applyBorder="1" applyAlignment="1">
      <alignment horizontal="center" vertical="center"/>
    </xf>
    <xf numFmtId="49" fontId="19" fillId="100" borderId="2" xfId="0" applyNumberFormat="1" applyFont="1" applyFill="1" applyBorder="1" applyAlignment="1">
      <alignment horizontal="center" vertical="center" wrapText="1"/>
    </xf>
    <xf numFmtId="2" fontId="19" fillId="100" borderId="2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/>
    </xf>
    <xf numFmtId="3" fontId="19" fillId="7" borderId="20" xfId="0" applyNumberFormat="1" applyFont="1" applyFill="1" applyBorder="1" applyAlignment="1">
      <alignment horizontal="center" vertical="center"/>
    </xf>
    <xf numFmtId="3" fontId="19" fillId="48" borderId="36" xfId="0" applyNumberFormat="1" applyFont="1" applyFill="1" applyBorder="1" applyAlignment="1">
      <alignment horizontal="center" vertical="center"/>
    </xf>
    <xf numFmtId="3" fontId="19" fillId="7" borderId="33" xfId="0" applyNumberFormat="1" applyFont="1" applyFill="1" applyBorder="1" applyAlignment="1">
      <alignment horizontal="center" vertical="center"/>
    </xf>
    <xf numFmtId="49" fontId="0" fillId="40" borderId="10" xfId="0" applyNumberFormat="1" applyFont="1" applyFill="1" applyBorder="1" applyAlignment="1">
      <alignment horizontal="center" vertical="center" wrapText="1"/>
    </xf>
    <xf numFmtId="0" fontId="0" fillId="40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1" fontId="38" fillId="46" borderId="2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75" borderId="10" xfId="0" applyNumberFormat="1" applyFont="1" applyFill="1" applyBorder="1" applyAlignment="1">
      <alignment horizontal="center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0" fontId="19" fillId="39" borderId="10" xfId="0" applyNumberFormat="1" applyFont="1" applyFill="1" applyBorder="1" applyAlignment="1">
      <alignment horizontal="center" vertical="center" wrapText="1"/>
    </xf>
    <xf numFmtId="1" fontId="0" fillId="44" borderId="10" xfId="0" applyNumberFormat="1" applyFont="1" applyFill="1" applyBorder="1" applyAlignment="1">
      <alignment horizontal="center" vertical="center" wrapText="1"/>
    </xf>
    <xf numFmtId="21" fontId="10" fillId="109" borderId="20" xfId="0" applyNumberFormat="1" applyFont="1" applyFill="1" applyBorder="1" applyAlignment="1">
      <alignment horizontal="center" vertical="center" wrapText="1"/>
    </xf>
    <xf numFmtId="21" fontId="10" fillId="109" borderId="34" xfId="0" applyNumberFormat="1" applyFont="1" applyFill="1" applyBorder="1" applyAlignment="1">
      <alignment horizontal="center" vertical="center" wrapText="1"/>
    </xf>
    <xf numFmtId="0" fontId="33" fillId="70" borderId="37" xfId="0" applyFont="1" applyFill="1" applyBorder="1" applyAlignment="1">
      <alignment horizontal="center" vertical="top" wrapText="1"/>
    </xf>
    <xf numFmtId="49" fontId="33" fillId="79" borderId="31" xfId="0" applyNumberFormat="1" applyFont="1" applyFill="1" applyBorder="1" applyAlignment="1">
      <alignment horizontal="center" vertical="top" wrapText="1"/>
    </xf>
    <xf numFmtId="0" fontId="33" fillId="70" borderId="38" xfId="0" applyFont="1" applyFill="1" applyBorder="1" applyAlignment="1">
      <alignment horizontal="center" vertical="top" wrapText="1"/>
    </xf>
    <xf numFmtId="0" fontId="17" fillId="46" borderId="2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39" xfId="0" applyFont="1" applyFill="1" applyBorder="1" applyAlignment="1">
      <alignment horizontal="center" vertical="center" wrapText="1"/>
    </xf>
    <xf numFmtId="49" fontId="17" fillId="46" borderId="2" xfId="0" applyNumberFormat="1" applyFont="1" applyFill="1" applyBorder="1" applyAlignment="1">
      <alignment horizontal="center" vertical="center" wrapText="1"/>
    </xf>
    <xf numFmtId="49" fontId="1" fillId="71" borderId="2" xfId="0" applyNumberFormat="1" applyFont="1" applyFill="1" applyBorder="1" applyAlignment="1">
      <alignment horizontal="center" vertical="center" wrapText="1"/>
    </xf>
    <xf numFmtId="49" fontId="1" fillId="71" borderId="2" xfId="0" applyNumberFormat="1" applyFont="1" applyFill="1" applyBorder="1" applyAlignment="1">
      <alignment horizontal="center" vertical="center" textRotation="90" wrapText="1"/>
    </xf>
    <xf numFmtId="49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46" borderId="2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0" fillId="46" borderId="2" xfId="0" applyNumberFormat="1" applyFont="1" applyFill="1" applyBorder="1" applyAlignment="1">
      <alignment horizontal="center" vertical="center" wrapText="1"/>
    </xf>
    <xf numFmtId="1" fontId="49" fillId="3" borderId="3" xfId="0" applyNumberFormat="1" applyFont="1" applyFill="1" applyBorder="1" applyAlignment="1">
      <alignment horizontal="center" vertical="center" wrapText="1"/>
    </xf>
    <xf numFmtId="49" fontId="49" fillId="3" borderId="2" xfId="0" applyNumberFormat="1" applyFont="1" applyFill="1" applyBorder="1" applyAlignment="1">
      <alignment horizontal="center" vertical="center" wrapText="1"/>
    </xf>
    <xf numFmtId="49" fontId="42" fillId="46" borderId="2" xfId="0" applyNumberFormat="1" applyFont="1" applyFill="1" applyBorder="1" applyAlignment="1">
      <alignment horizontal="center" vertical="center" wrapText="1"/>
    </xf>
    <xf numFmtId="49" fontId="62" fillId="3" borderId="2" xfId="0" applyNumberFormat="1" applyFont="1" applyFill="1" applyBorder="1" applyAlignment="1">
      <alignment horizontal="center" vertical="center" wrapText="1"/>
    </xf>
    <xf numFmtId="49" fontId="63" fillId="46" borderId="2" xfId="0" applyNumberFormat="1" applyFont="1" applyFill="1" applyBorder="1" applyAlignment="1">
      <alignment horizontal="center" vertical="center" wrapText="1"/>
    </xf>
    <xf numFmtId="49" fontId="51" fillId="46" borderId="2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" fontId="49" fillId="3" borderId="2" xfId="0" applyNumberFormat="1" applyFont="1" applyFill="1" applyBorder="1" applyAlignment="1">
      <alignment horizontal="center" vertical="center" wrapText="1"/>
    </xf>
    <xf numFmtId="1" fontId="49" fillId="4" borderId="3" xfId="0" applyNumberFormat="1" applyFont="1" applyFill="1" applyBorder="1" applyAlignment="1">
      <alignment horizontal="center" vertical="center" wrapText="1"/>
    </xf>
    <xf numFmtId="49" fontId="49" fillId="4" borderId="2" xfId="0" applyNumberFormat="1" applyFont="1" applyFill="1" applyBorder="1" applyAlignment="1">
      <alignment horizontal="center" vertical="center" wrapText="1"/>
    </xf>
    <xf numFmtId="49" fontId="64" fillId="4" borderId="2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49" fontId="37" fillId="62" borderId="17" xfId="0" applyNumberFormat="1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1" fontId="58" fillId="4" borderId="2" xfId="0" applyNumberFormat="1" applyFont="1" applyFill="1" applyBorder="1" applyAlignment="1">
      <alignment horizontal="center" vertical="center" wrapText="1"/>
    </xf>
    <xf numFmtId="49" fontId="58" fillId="4" borderId="2" xfId="0" applyNumberFormat="1" applyFont="1" applyFill="1" applyBorder="1" applyAlignment="1">
      <alignment horizontal="center"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1" fontId="17" fillId="2" borderId="42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3" fillId="110" borderId="11" xfId="0" applyNumberFormat="1" applyFont="1" applyFill="1" applyBorder="1" applyAlignment="1">
      <alignment horizontal="center" vertical="center" wrapText="1"/>
    </xf>
    <xf numFmtId="49" fontId="1" fillId="110" borderId="2" xfId="0" applyNumberFormat="1" applyFont="1" applyFill="1" applyBorder="1" applyAlignment="1">
      <alignment horizontal="center" vertical="center" wrapText="1"/>
    </xf>
    <xf numFmtId="49" fontId="1" fillId="110" borderId="2" xfId="0" applyNumberFormat="1" applyFont="1" applyFill="1" applyBorder="1" applyAlignment="1">
      <alignment horizontal="center" vertical="center" textRotation="90" wrapText="1"/>
    </xf>
    <xf numFmtId="0" fontId="17" fillId="4" borderId="2" xfId="21" applyFont="1" applyFill="1" applyBorder="1" applyAlignment="1">
      <alignment horizontal="center" vertical="center"/>
      <protection/>
    </xf>
    <xf numFmtId="0" fontId="17" fillId="4" borderId="2" xfId="21" applyFont="1" applyFill="1" applyBorder="1" applyAlignment="1">
      <alignment horizontal="center" vertical="center" wrapText="1"/>
      <protection/>
    </xf>
    <xf numFmtId="0" fontId="17" fillId="4" borderId="2" xfId="27" applyFont="1" applyFill="1" applyBorder="1" applyAlignment="1">
      <alignment horizontal="center" vertical="center"/>
      <protection/>
    </xf>
    <xf numFmtId="0" fontId="17" fillId="4" borderId="2" xfId="27" applyFont="1" applyFill="1" applyBorder="1" applyAlignment="1">
      <alignment horizontal="center" vertical="center" wrapText="1"/>
      <protection/>
    </xf>
    <xf numFmtId="0" fontId="17" fillId="4" borderId="2" xfId="26" applyFont="1" applyFill="1" applyBorder="1" applyAlignment="1">
      <alignment horizontal="center" vertical="center"/>
    </xf>
    <xf numFmtId="0" fontId="17" fillId="4" borderId="2" xfId="26" applyFont="1" applyFill="1" applyBorder="1" applyAlignment="1">
      <alignment horizontal="center" vertical="center" wrapText="1"/>
    </xf>
    <xf numFmtId="0" fontId="1" fillId="3" borderId="2" xfId="21" applyFont="1" applyFill="1" applyBorder="1" applyAlignment="1">
      <alignment horizontal="center" vertical="center"/>
      <protection/>
    </xf>
    <xf numFmtId="0" fontId="17" fillId="3" borderId="2" xfId="21" applyFont="1" applyFill="1" applyBorder="1" applyAlignment="1">
      <alignment horizontal="center" vertical="center"/>
      <protection/>
    </xf>
    <xf numFmtId="0" fontId="17" fillId="3" borderId="2" xfId="21" applyFont="1" applyFill="1" applyBorder="1" applyAlignment="1">
      <alignment horizontal="center" vertical="center" wrapText="1"/>
      <protection/>
    </xf>
    <xf numFmtId="0" fontId="17" fillId="3" borderId="2" xfId="26" applyFont="1" applyFill="1" applyBorder="1" applyAlignment="1">
      <alignment horizontal="center" vertical="center"/>
    </xf>
    <xf numFmtId="0" fontId="17" fillId="3" borderId="2" xfId="26" applyFont="1" applyFill="1" applyBorder="1" applyAlignment="1">
      <alignment horizontal="center" vertical="center" wrapText="1"/>
    </xf>
    <xf numFmtId="0" fontId="66" fillId="111" borderId="2" xfId="21" applyFont="1" applyFill="1" applyBorder="1" applyAlignment="1">
      <alignment horizontal="center" vertical="center"/>
      <protection/>
    </xf>
    <xf numFmtId="0" fontId="32" fillId="111" borderId="2" xfId="21" applyFont="1" applyFill="1" applyBorder="1" applyAlignment="1">
      <alignment horizontal="center" vertical="center"/>
      <protection/>
    </xf>
    <xf numFmtId="0" fontId="32" fillId="111" borderId="2" xfId="21" applyFont="1" applyFill="1" applyBorder="1" applyAlignment="1">
      <alignment horizontal="center" vertical="center" wrapText="1"/>
      <protection/>
    </xf>
    <xf numFmtId="0" fontId="17" fillId="40" borderId="11" xfId="0" applyFont="1" applyFill="1" applyBorder="1" applyAlignment="1">
      <alignment horizontal="center" vertical="center" wrapText="1"/>
    </xf>
    <xf numFmtId="49" fontId="17" fillId="40" borderId="11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vertical="center" wrapText="1"/>
    </xf>
    <xf numFmtId="49" fontId="10" fillId="40" borderId="15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7" fillId="45" borderId="2" xfId="0" applyNumberFormat="1" applyFont="1" applyFill="1" applyBorder="1" applyAlignment="1">
      <alignment vertical="center" wrapText="1"/>
    </xf>
    <xf numFmtId="0" fontId="17" fillId="45" borderId="2" xfId="0" applyFont="1" applyFill="1" applyBorder="1" applyAlignment="1">
      <alignment vertical="center" wrapText="1"/>
    </xf>
    <xf numFmtId="49" fontId="17" fillId="45" borderId="2" xfId="0" applyNumberFormat="1" applyFont="1" applyFill="1" applyBorder="1" applyAlignment="1">
      <alignment horizontal="center" vertical="center" wrapText="1"/>
    </xf>
    <xf numFmtId="0" fontId="17" fillId="45" borderId="2" xfId="0" applyFont="1" applyFill="1" applyBorder="1" applyAlignment="1">
      <alignment horizontal="left" vertical="center" wrapText="1"/>
    </xf>
    <xf numFmtId="0" fontId="17" fillId="45" borderId="2" xfId="0" applyFont="1" applyFill="1" applyBorder="1" applyAlignment="1">
      <alignment horizontal="center" vertical="center" wrapText="1"/>
    </xf>
    <xf numFmtId="49" fontId="19" fillId="45" borderId="17" xfId="0" applyNumberFormat="1" applyFont="1" applyFill="1" applyBorder="1" applyAlignment="1">
      <alignment horizontal="center" vertical="center" wrapText="1"/>
    </xf>
    <xf numFmtId="0" fontId="19" fillId="112" borderId="12" xfId="0" applyFont="1" applyFill="1" applyBorder="1" applyAlignment="1">
      <alignment horizontal="center" vertical="center" wrapText="1"/>
    </xf>
    <xf numFmtId="49" fontId="19" fillId="45" borderId="11" xfId="0" applyNumberFormat="1" applyFont="1" applyFill="1" applyBorder="1" applyAlignment="1">
      <alignment horizontal="center" vertical="center" wrapText="1"/>
    </xf>
    <xf numFmtId="0" fontId="19" fillId="112" borderId="21" xfId="0" applyFont="1" applyFill="1" applyBorder="1" applyAlignment="1">
      <alignment horizontal="center" vertical="center" wrapText="1"/>
    </xf>
    <xf numFmtId="49" fontId="0" fillId="45" borderId="17" xfId="0" applyNumberFormat="1" applyFont="1" applyFill="1" applyBorder="1" applyAlignment="1">
      <alignment horizontal="center" vertical="center" wrapText="1"/>
    </xf>
    <xf numFmtId="0" fontId="19" fillId="45" borderId="11" xfId="0" applyNumberFormat="1" applyFont="1" applyFill="1" applyBorder="1" applyAlignment="1">
      <alignment horizontal="center" vertical="center" wrapText="1"/>
    </xf>
    <xf numFmtId="49" fontId="19" fillId="45" borderId="13" xfId="0" applyNumberFormat="1" applyFont="1" applyFill="1" applyBorder="1" applyAlignment="1">
      <alignment horizontal="center" vertical="center" wrapText="1"/>
    </xf>
    <xf numFmtId="0" fontId="19" fillId="112" borderId="43" xfId="0" applyFont="1" applyFill="1" applyBorder="1" applyAlignment="1">
      <alignment vertical="center" wrapText="1"/>
    </xf>
    <xf numFmtId="0" fontId="19" fillId="112" borderId="13" xfId="0" applyFont="1" applyFill="1" applyBorder="1" applyAlignment="1">
      <alignment vertical="center" wrapText="1"/>
    </xf>
    <xf numFmtId="49" fontId="51" fillId="112" borderId="13" xfId="0" applyNumberFormat="1" applyFont="1" applyFill="1" applyBorder="1" applyAlignment="1">
      <alignment horizontal="center" vertical="center" wrapText="1"/>
    </xf>
    <xf numFmtId="49" fontId="19" fillId="45" borderId="44" xfId="0" applyNumberFormat="1" applyFont="1" applyFill="1" applyBorder="1" applyAlignment="1">
      <alignment horizontal="center" vertical="center" wrapText="1"/>
    </xf>
    <xf numFmtId="0" fontId="19" fillId="45" borderId="1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" fillId="40" borderId="10" xfId="0" applyNumberFormat="1" applyFont="1" applyFill="1" applyBorder="1" applyAlignment="1">
      <alignment horizontal="center" vertical="center" wrapText="1"/>
    </xf>
    <xf numFmtId="49" fontId="1" fillId="40" borderId="10" xfId="0" applyNumberFormat="1" applyFont="1" applyFill="1" applyBorder="1" applyAlignment="1">
      <alignment horizontal="center" vertical="center" textRotation="90" wrapText="1"/>
    </xf>
    <xf numFmtId="0" fontId="17" fillId="46" borderId="2" xfId="0" applyFont="1" applyFill="1" applyBorder="1" applyAlignment="1">
      <alignment horizontal="center" vertical="center" wrapText="1"/>
    </xf>
    <xf numFmtId="0" fontId="17" fillId="46" borderId="17" xfId="0" applyFont="1" applyFill="1" applyBorder="1" applyAlignment="1">
      <alignment horizontal="center" vertical="center" wrapText="1"/>
    </xf>
    <xf numFmtId="0" fontId="17" fillId="46" borderId="37" xfId="0" applyFont="1" applyFill="1" applyBorder="1" applyAlignment="1">
      <alignment horizontal="center" vertical="center" wrapText="1"/>
    </xf>
    <xf numFmtId="0" fontId="17" fillId="46" borderId="13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left" vertical="top" wrapText="1"/>
    </xf>
    <xf numFmtId="0" fontId="2" fillId="46" borderId="45" xfId="0" applyFont="1" applyFill="1" applyBorder="1" applyAlignment="1">
      <alignment horizontal="left" vertical="top" wrapText="1"/>
    </xf>
    <xf numFmtId="0" fontId="2" fillId="46" borderId="3" xfId="0" applyFont="1" applyFill="1" applyBorder="1" applyAlignment="1">
      <alignment horizontal="left" vertical="top" wrapText="1"/>
    </xf>
    <xf numFmtId="0" fontId="3" fillId="46" borderId="13" xfId="0" applyNumberFormat="1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49" fontId="17" fillId="46" borderId="46" xfId="0" applyNumberFormat="1" applyFont="1" applyFill="1" applyBorder="1" applyAlignment="1">
      <alignment horizontal="center" vertical="center" wrapText="1"/>
    </xf>
    <xf numFmtId="49" fontId="17" fillId="46" borderId="16" xfId="0" applyNumberFormat="1" applyFont="1" applyFill="1" applyBorder="1" applyAlignment="1">
      <alignment horizontal="center" vertical="center" wrapText="1"/>
    </xf>
    <xf numFmtId="0" fontId="33" fillId="113" borderId="17" xfId="0" applyFont="1" applyFill="1" applyBorder="1" applyAlignment="1">
      <alignment horizontal="center" vertical="top" wrapText="1"/>
    </xf>
    <xf numFmtId="0" fontId="33" fillId="113" borderId="37" xfId="0" applyFont="1" applyFill="1" applyBorder="1" applyAlignment="1">
      <alignment horizontal="center" vertical="top" wrapText="1"/>
    </xf>
    <xf numFmtId="0" fontId="3" fillId="46" borderId="39" xfId="0" applyFont="1" applyFill="1" applyBorder="1" applyAlignment="1">
      <alignment horizontal="center" vertical="center" wrapText="1"/>
    </xf>
    <xf numFmtId="0" fontId="3" fillId="46" borderId="32" xfId="0" applyFont="1" applyFill="1" applyBorder="1" applyAlignment="1">
      <alignment horizontal="center" vertical="center" wrapText="1"/>
    </xf>
    <xf numFmtId="49" fontId="17" fillId="46" borderId="2" xfId="0" applyNumberFormat="1" applyFont="1" applyFill="1" applyBorder="1" applyAlignment="1">
      <alignment horizontal="center" vertical="center" wrapText="1"/>
    </xf>
    <xf numFmtId="49" fontId="61" fillId="3" borderId="17" xfId="0" applyNumberFormat="1" applyFont="1" applyFill="1" applyBorder="1" applyAlignment="1">
      <alignment horizontal="center" vertical="center" wrapText="1"/>
    </xf>
    <xf numFmtId="49" fontId="61" fillId="3" borderId="13" xfId="0" applyNumberFormat="1" applyFont="1" applyFill="1" applyBorder="1" applyAlignment="1">
      <alignment horizontal="center" vertical="center" wrapText="1"/>
    </xf>
    <xf numFmtId="49" fontId="61" fillId="0" borderId="40" xfId="0" applyNumberFormat="1" applyFont="1" applyBorder="1" applyAlignment="1">
      <alignment horizontal="center" vertical="center" wrapText="1"/>
    </xf>
    <xf numFmtId="49" fontId="61" fillId="0" borderId="47" xfId="0" applyNumberFormat="1" applyFont="1" applyBorder="1" applyAlignment="1">
      <alignment horizontal="center" vertical="center" wrapText="1"/>
    </xf>
    <xf numFmtId="0" fontId="17" fillId="46" borderId="22" xfId="0" applyFont="1" applyFill="1" applyBorder="1" applyAlignment="1">
      <alignment horizontal="center" vertical="center" wrapText="1"/>
    </xf>
    <xf numFmtId="0" fontId="17" fillId="46" borderId="3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49" fontId="33" fillId="5" borderId="37" xfId="0" applyNumberFormat="1" applyFont="1" applyFill="1" applyBorder="1" applyAlignment="1">
      <alignment horizontal="center" vertical="top" wrapText="1"/>
    </xf>
    <xf numFmtId="49" fontId="33" fillId="5" borderId="13" xfId="0" applyNumberFormat="1" applyFont="1" applyFill="1" applyBorder="1" applyAlignment="1">
      <alignment horizontal="center" vertical="top" wrapText="1"/>
    </xf>
    <xf numFmtId="0" fontId="33" fillId="113" borderId="13" xfId="0" applyFont="1" applyFill="1" applyBorder="1" applyAlignment="1">
      <alignment horizontal="center" vertical="top" wrapText="1"/>
    </xf>
    <xf numFmtId="0" fontId="49" fillId="3" borderId="17" xfId="0" applyFont="1" applyFill="1" applyBorder="1" applyAlignment="1">
      <alignment horizontal="left" vertical="center" wrapText="1"/>
    </xf>
    <xf numFmtId="0" fontId="49" fillId="3" borderId="13" xfId="0" applyFont="1" applyFill="1" applyBorder="1" applyAlignment="1">
      <alignment horizontal="left" vertical="center" wrapText="1"/>
    </xf>
    <xf numFmtId="49" fontId="48" fillId="3" borderId="0" xfId="0" applyNumberFormat="1" applyFont="1" applyFill="1" applyBorder="1" applyAlignment="1">
      <alignment horizontal="left" vertical="top" wrapText="1"/>
    </xf>
    <xf numFmtId="49" fontId="61" fillId="46" borderId="17" xfId="0" applyNumberFormat="1" applyFont="1" applyFill="1" applyBorder="1" applyAlignment="1">
      <alignment horizontal="center" vertical="center" wrapText="1"/>
    </xf>
    <xf numFmtId="49" fontId="61" fillId="46" borderId="13" xfId="0" applyNumberFormat="1" applyFont="1" applyFill="1" applyBorder="1" applyAlignment="1">
      <alignment horizontal="center" vertical="center" wrapText="1"/>
    </xf>
    <xf numFmtId="49" fontId="61" fillId="3" borderId="28" xfId="0" applyNumberFormat="1" applyFont="1" applyFill="1" applyBorder="1" applyAlignment="1">
      <alignment horizontal="center" vertical="center" wrapText="1"/>
    </xf>
    <xf numFmtId="49" fontId="61" fillId="3" borderId="48" xfId="0" applyNumberFormat="1" applyFont="1" applyFill="1" applyBorder="1" applyAlignment="1">
      <alignment horizontal="center" vertical="center" wrapText="1"/>
    </xf>
    <xf numFmtId="0" fontId="61" fillId="3" borderId="49" xfId="0" applyFont="1" applyFill="1" applyBorder="1" applyAlignment="1">
      <alignment horizontal="left" vertical="center" wrapText="1"/>
    </xf>
    <xf numFmtId="0" fontId="61" fillId="3" borderId="50" xfId="0" applyFont="1" applyFill="1" applyBorder="1" applyAlignment="1">
      <alignment horizontal="left" vertical="center" wrapText="1"/>
    </xf>
    <xf numFmtId="49" fontId="33" fillId="5" borderId="17" xfId="0" applyNumberFormat="1" applyFont="1" applyFill="1" applyBorder="1" applyAlignment="1">
      <alignment horizontal="center" vertical="top" wrapText="1"/>
    </xf>
    <xf numFmtId="49" fontId="33" fillId="79" borderId="37" xfId="0" applyNumberFormat="1" applyFont="1" applyFill="1" applyBorder="1" applyAlignment="1">
      <alignment horizontal="center" vertical="top" wrapText="1"/>
    </xf>
    <xf numFmtId="0" fontId="48" fillId="4" borderId="17" xfId="0" applyFont="1" applyFill="1" applyBorder="1" applyAlignment="1">
      <alignment horizontal="left" vertical="top" wrapText="1"/>
    </xf>
    <xf numFmtId="0" fontId="48" fillId="4" borderId="37" xfId="0" applyFont="1" applyFill="1" applyBorder="1" applyAlignment="1">
      <alignment horizontal="left" vertical="top" wrapText="1"/>
    </xf>
    <xf numFmtId="0" fontId="48" fillId="4" borderId="13" xfId="0" applyFont="1" applyFill="1" applyBorder="1" applyAlignment="1">
      <alignment horizontal="left" vertical="top" wrapText="1"/>
    </xf>
    <xf numFmtId="0" fontId="33" fillId="70" borderId="37" xfId="0" applyFont="1" applyFill="1" applyBorder="1" applyAlignment="1">
      <alignment horizontal="center" vertical="top" wrapText="1"/>
    </xf>
    <xf numFmtId="0" fontId="33" fillId="70" borderId="38" xfId="0" applyFont="1" applyFill="1" applyBorder="1" applyAlignment="1">
      <alignment horizontal="center" vertical="top" wrapText="1"/>
    </xf>
    <xf numFmtId="0" fontId="49" fillId="4" borderId="17" xfId="0" applyFont="1" applyFill="1" applyBorder="1" applyAlignment="1">
      <alignment horizontal="left" vertical="center" wrapText="1"/>
    </xf>
    <xf numFmtId="0" fontId="49" fillId="4" borderId="13" xfId="0" applyFont="1" applyFill="1" applyBorder="1" applyAlignment="1">
      <alignment horizontal="left" vertical="center" wrapText="1"/>
    </xf>
    <xf numFmtId="1" fontId="61" fillId="4" borderId="16" xfId="0" applyNumberFormat="1" applyFont="1" applyFill="1" applyBorder="1" applyAlignment="1">
      <alignment horizontal="center" vertical="center" wrapText="1"/>
    </xf>
    <xf numFmtId="1" fontId="61" fillId="4" borderId="43" xfId="0" applyNumberFormat="1" applyFont="1" applyFill="1" applyBorder="1" applyAlignment="1">
      <alignment horizontal="center" vertical="center" wrapText="1"/>
    </xf>
    <xf numFmtId="49" fontId="61" fillId="4" borderId="17" xfId="0" applyNumberFormat="1" applyFont="1" applyFill="1" applyBorder="1" applyAlignment="1">
      <alignment horizontal="center" vertical="center" wrapText="1"/>
    </xf>
    <xf numFmtId="49" fontId="61" fillId="4" borderId="13" xfId="0" applyNumberFormat="1" applyFont="1" applyFill="1" applyBorder="1" applyAlignment="1">
      <alignment horizontal="center" vertical="center" wrapText="1"/>
    </xf>
    <xf numFmtId="0" fontId="61" fillId="4" borderId="17" xfId="0" applyFont="1" applyFill="1" applyBorder="1" applyAlignment="1">
      <alignment horizontal="left" vertical="center" wrapText="1"/>
    </xf>
    <xf numFmtId="0" fontId="61" fillId="4" borderId="13" xfId="0" applyFont="1" applyFill="1" applyBorder="1" applyAlignment="1">
      <alignment horizontal="left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6" xfId="0" applyBorder="1" applyAlignment="1">
      <alignment horizontal="left"/>
    </xf>
    <xf numFmtId="0" fontId="6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33" fillId="79" borderId="31" xfId="0" applyNumberFormat="1" applyFont="1" applyFill="1" applyBorder="1" applyAlignment="1">
      <alignment horizontal="center" vertical="top" wrapText="1"/>
    </xf>
    <xf numFmtId="49" fontId="33" fillId="79" borderId="39" xfId="0" applyNumberFormat="1" applyFont="1" applyFill="1" applyBorder="1" applyAlignment="1">
      <alignment horizontal="center" vertical="top" wrapText="1"/>
    </xf>
    <xf numFmtId="0" fontId="33" fillId="70" borderId="13" xfId="0" applyFont="1" applyFill="1" applyBorder="1" applyAlignment="1">
      <alignment horizontal="center" vertical="top" wrapText="1"/>
    </xf>
    <xf numFmtId="49" fontId="37" fillId="62" borderId="46" xfId="0" applyNumberFormat="1" applyFont="1" applyFill="1" applyBorder="1" applyAlignment="1">
      <alignment horizontal="center" vertical="center" wrapText="1"/>
    </xf>
    <xf numFmtId="49" fontId="37" fillId="62" borderId="51" xfId="0" applyNumberFormat="1" applyFont="1" applyFill="1" applyBorder="1" applyAlignment="1">
      <alignment horizontal="center" vertical="center" wrapText="1"/>
    </xf>
    <xf numFmtId="49" fontId="37" fillId="62" borderId="38" xfId="0" applyNumberFormat="1" applyFont="1" applyFill="1" applyBorder="1" applyAlignment="1">
      <alignment horizontal="center" vertical="center" wrapText="1"/>
    </xf>
    <xf numFmtId="0" fontId="26" fillId="62" borderId="46" xfId="0" applyFont="1" applyFill="1" applyBorder="1" applyAlignment="1">
      <alignment horizontal="left" vertical="center" wrapText="1"/>
    </xf>
    <xf numFmtId="0" fontId="26" fillId="62" borderId="16" xfId="0" applyFont="1" applyFill="1" applyBorder="1" applyAlignment="1">
      <alignment horizontal="left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49" fontId="1" fillId="71" borderId="2" xfId="0" applyNumberFormat="1" applyFont="1" applyFill="1" applyBorder="1" applyAlignment="1">
      <alignment horizontal="center" vertical="center" textRotation="90" wrapText="1"/>
    </xf>
    <xf numFmtId="49" fontId="1" fillId="71" borderId="2" xfId="0" applyNumberFormat="1" applyFont="1" applyFill="1" applyBorder="1" applyAlignment="1">
      <alignment horizontal="center" vertical="center" wrapText="1"/>
    </xf>
    <xf numFmtId="49" fontId="6" fillId="79" borderId="2" xfId="0" applyNumberFormat="1" applyFont="1" applyFill="1" applyBorder="1" applyAlignment="1">
      <alignment horizontal="center" vertical="top" wrapText="1"/>
    </xf>
    <xf numFmtId="0" fontId="52" fillId="4" borderId="2" xfId="0" applyFont="1" applyFill="1" applyBorder="1" applyAlignment="1">
      <alignment horizontal="left" vertical="top" wrapText="1"/>
    </xf>
    <xf numFmtId="0" fontId="12" fillId="70" borderId="2" xfId="0" applyFont="1" applyFill="1" applyBorder="1" applyAlignment="1">
      <alignment horizontal="center" vertical="top" wrapText="1"/>
    </xf>
    <xf numFmtId="0" fontId="2" fillId="46" borderId="52" xfId="0" applyFont="1" applyFill="1" applyBorder="1" applyAlignment="1">
      <alignment horizontal="left" vertical="top" wrapText="1"/>
    </xf>
    <xf numFmtId="0" fontId="2" fillId="46" borderId="53" xfId="0" applyFont="1" applyFill="1" applyBorder="1" applyAlignment="1">
      <alignment horizontal="left" vertical="top" wrapText="1"/>
    </xf>
    <xf numFmtId="0" fontId="2" fillId="46" borderId="54" xfId="0" applyFont="1" applyFill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center" vertical="center" textRotation="90" wrapText="1"/>
    </xf>
    <xf numFmtId="49" fontId="17" fillId="2" borderId="24" xfId="0" applyNumberFormat="1" applyFont="1" applyFill="1" applyBorder="1" applyAlignment="1">
      <alignment horizontal="center" vertical="center" textRotation="90" wrapText="1"/>
    </xf>
    <xf numFmtId="49" fontId="17" fillId="2" borderId="55" xfId="0" applyNumberFormat="1" applyFont="1" applyFill="1" applyBorder="1" applyAlignment="1">
      <alignment horizontal="center" vertical="center" textRotation="90" wrapText="1"/>
    </xf>
    <xf numFmtId="49" fontId="9" fillId="3" borderId="0" xfId="0" applyNumberFormat="1" applyFont="1" applyFill="1" applyBorder="1" applyAlignment="1">
      <alignment horizontal="left" vertical="top" wrapText="1"/>
    </xf>
    <xf numFmtId="49" fontId="52" fillId="3" borderId="0" xfId="0" applyNumberFormat="1" applyFont="1" applyFill="1" applyBorder="1" applyAlignment="1">
      <alignment horizontal="left" vertical="top" wrapText="1"/>
    </xf>
    <xf numFmtId="0" fontId="12" fillId="113" borderId="17" xfId="0" applyFont="1" applyFill="1" applyBorder="1" applyAlignment="1">
      <alignment horizontal="center" vertical="top" wrapText="1"/>
    </xf>
    <xf numFmtId="0" fontId="12" fillId="113" borderId="37" xfId="0" applyFont="1" applyFill="1" applyBorder="1" applyAlignment="1">
      <alignment horizontal="center" vertical="top" wrapText="1"/>
    </xf>
    <xf numFmtId="0" fontId="12" fillId="113" borderId="13" xfId="0" applyFont="1" applyFill="1" applyBorder="1" applyAlignment="1">
      <alignment horizontal="center" vertical="top" wrapText="1"/>
    </xf>
    <xf numFmtId="0" fontId="45" fillId="71" borderId="2" xfId="0" applyFont="1" applyFill="1" applyBorder="1" applyAlignment="1">
      <alignment horizontal="center" vertical="center" textRotation="90" wrapText="1"/>
    </xf>
    <xf numFmtId="49" fontId="3" fillId="2" borderId="56" xfId="0" applyNumberFormat="1" applyFont="1" applyFill="1" applyBorder="1" applyAlignment="1">
      <alignment horizontal="center" vertical="center" wrapText="1"/>
    </xf>
    <xf numFmtId="49" fontId="3" fillId="2" borderId="57" xfId="0" applyNumberFormat="1" applyFont="1" applyFill="1" applyBorder="1" applyAlignment="1">
      <alignment horizontal="center" vertical="center" wrapText="1"/>
    </xf>
    <xf numFmtId="49" fontId="17" fillId="46" borderId="58" xfId="0" applyNumberFormat="1" applyFont="1" applyFill="1" applyBorder="1" applyAlignment="1">
      <alignment horizontal="center" vertical="center" wrapText="1"/>
    </xf>
    <xf numFmtId="0" fontId="17" fillId="46" borderId="17" xfId="0" applyFont="1" applyFill="1" applyBorder="1" applyAlignment="1">
      <alignment horizontal="center" vertical="center" textRotation="90" wrapText="1"/>
    </xf>
    <xf numFmtId="0" fontId="17" fillId="46" borderId="37" xfId="0" applyFont="1" applyFill="1" applyBorder="1" applyAlignment="1">
      <alignment horizontal="center" vertical="center" textRotation="90" wrapText="1"/>
    </xf>
    <xf numFmtId="0" fontId="17" fillId="46" borderId="13" xfId="0" applyFont="1" applyFill="1" applyBorder="1" applyAlignment="1">
      <alignment horizontal="center" vertical="center" textRotation="90" wrapText="1"/>
    </xf>
    <xf numFmtId="49" fontId="17" fillId="46" borderId="59" xfId="0" applyNumberFormat="1" applyFont="1" applyFill="1" applyBorder="1" applyAlignment="1">
      <alignment horizontal="center" vertical="center" textRotation="90" wrapText="1"/>
    </xf>
    <xf numFmtId="49" fontId="17" fillId="46" borderId="60" xfId="0" applyNumberFormat="1" applyFont="1" applyFill="1" applyBorder="1" applyAlignment="1">
      <alignment horizontal="center" vertical="center" textRotation="90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55" xfId="0" applyNumberFormat="1" applyFont="1" applyFill="1" applyBorder="1" applyAlignment="1">
      <alignment horizontal="center" vertical="center" wrapText="1"/>
    </xf>
    <xf numFmtId="49" fontId="0" fillId="71" borderId="17" xfId="0" applyNumberFormat="1" applyFont="1" applyFill="1" applyBorder="1" applyAlignment="1">
      <alignment horizontal="center" vertical="center" wrapText="1"/>
    </xf>
    <xf numFmtId="49" fontId="0" fillId="71" borderId="37" xfId="0" applyNumberFormat="1" applyFont="1" applyFill="1" applyBorder="1" applyAlignment="1">
      <alignment horizontal="center" vertical="center" wrapText="1"/>
    </xf>
    <xf numFmtId="0" fontId="0" fillId="71" borderId="17" xfId="0" applyFont="1" applyFill="1" applyBorder="1" applyAlignment="1">
      <alignment horizontal="center" vertical="center" textRotation="90" wrapText="1"/>
    </xf>
    <xf numFmtId="0" fontId="0" fillId="71" borderId="37" xfId="0" applyFont="1" applyFill="1" applyBorder="1" applyAlignment="1">
      <alignment horizontal="center" vertical="center" textRotation="90" wrapText="1"/>
    </xf>
    <xf numFmtId="0" fontId="0" fillId="71" borderId="17" xfId="0" applyNumberFormat="1" applyFont="1" applyFill="1" applyBorder="1" applyAlignment="1" quotePrefix="1">
      <alignment horizontal="center" vertical="center" textRotation="90" wrapText="1"/>
    </xf>
    <xf numFmtId="0" fontId="0" fillId="71" borderId="37" xfId="0" applyNumberFormat="1" applyFont="1" applyFill="1" applyBorder="1" applyAlignment="1" quotePrefix="1">
      <alignment horizontal="center" vertical="center" textRotation="90" wrapText="1"/>
    </xf>
    <xf numFmtId="49" fontId="0" fillId="0" borderId="0" xfId="0" applyNumberFormat="1" applyFont="1" applyAlignment="1">
      <alignment horizontal="left" vertical="top" wrapText="1"/>
    </xf>
    <xf numFmtId="49" fontId="2" fillId="110" borderId="10" xfId="0" applyNumberFormat="1" applyFont="1" applyFill="1" applyBorder="1" applyAlignment="1">
      <alignment horizontal="left" vertical="center" wrapText="1"/>
    </xf>
    <xf numFmtId="49" fontId="3" fillId="110" borderId="61" xfId="0" applyNumberFormat="1" applyFont="1" applyFill="1" applyBorder="1" applyAlignment="1">
      <alignment horizontal="center" vertical="center" wrapText="1"/>
    </xf>
    <xf numFmtId="49" fontId="3" fillId="110" borderId="62" xfId="0" applyNumberFormat="1" applyFont="1" applyFill="1" applyBorder="1" applyAlignment="1">
      <alignment horizontal="center" vertical="center" wrapText="1"/>
    </xf>
    <xf numFmtId="49" fontId="3" fillId="110" borderId="63" xfId="0" applyNumberFormat="1" applyFont="1" applyFill="1" applyBorder="1" applyAlignment="1">
      <alignment horizontal="center" vertical="center" wrapText="1"/>
    </xf>
    <xf numFmtId="49" fontId="1" fillId="110" borderId="2" xfId="0" applyNumberFormat="1" applyFont="1" applyFill="1" applyBorder="1" applyAlignment="1">
      <alignment horizontal="center" vertical="center" wrapText="1"/>
    </xf>
    <xf numFmtId="49" fontId="1" fillId="110" borderId="22" xfId="0" applyNumberFormat="1" applyFont="1" applyFill="1" applyBorder="1" applyAlignment="1">
      <alignment horizontal="center" vertical="center" wrapText="1"/>
    </xf>
    <xf numFmtId="49" fontId="1" fillId="110" borderId="45" xfId="0" applyNumberFormat="1" applyFont="1" applyFill="1" applyBorder="1" applyAlignment="1">
      <alignment horizontal="center" vertical="center" wrapText="1"/>
    </xf>
    <xf numFmtId="49" fontId="1" fillId="110" borderId="3" xfId="0" applyNumberFormat="1" applyFont="1" applyFill="1" applyBorder="1" applyAlignment="1">
      <alignment horizontal="center" vertical="center" wrapText="1"/>
    </xf>
    <xf numFmtId="49" fontId="0" fillId="114" borderId="11" xfId="0" applyNumberFormat="1" applyFont="1" applyFill="1" applyBorder="1" applyAlignment="1">
      <alignment horizontal="center" vertical="center" wrapText="1"/>
    </xf>
    <xf numFmtId="0" fontId="19" fillId="7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49" fontId="0" fillId="44" borderId="10" xfId="0" applyNumberFormat="1" applyFont="1" applyFill="1" applyBorder="1" applyAlignment="1">
      <alignment horizontal="center" vertical="center" wrapText="1"/>
    </xf>
    <xf numFmtId="0" fontId="19" fillId="115" borderId="10" xfId="0" applyNumberFormat="1" applyFont="1" applyFill="1" applyBorder="1" applyAlignment="1">
      <alignment horizontal="center" vertical="center" wrapText="1"/>
    </xf>
    <xf numFmtId="49" fontId="0" fillId="47" borderId="10" xfId="0" applyNumberFormat="1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 vertical="center" wrapText="1"/>
    </xf>
    <xf numFmtId="0" fontId="19" fillId="95" borderId="10" xfId="0" applyNumberFormat="1" applyFont="1" applyFill="1" applyBorder="1" applyAlignment="1">
      <alignment horizontal="center" vertical="center" wrapText="1"/>
    </xf>
    <xf numFmtId="0" fontId="19" fillId="96" borderId="10" xfId="0" applyNumberFormat="1" applyFont="1" applyFill="1" applyBorder="1" applyAlignment="1">
      <alignment horizontal="center" vertical="center" wrapText="1"/>
    </xf>
    <xf numFmtId="49" fontId="0" fillId="114" borderId="10" xfId="0" applyNumberFormat="1" applyFont="1" applyFill="1" applyBorder="1" applyAlignment="1">
      <alignment horizontal="center" vertical="center" wrapText="1"/>
    </xf>
    <xf numFmtId="2" fontId="19" fillId="7" borderId="10" xfId="0" applyNumberFormat="1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center" vertical="center" wrapText="1"/>
    </xf>
    <xf numFmtId="49" fontId="12" fillId="40" borderId="10" xfId="0" applyNumberFormat="1" applyFont="1" applyFill="1" applyBorder="1" applyAlignment="1">
      <alignment horizontal="left" vertical="center" wrapText="1"/>
    </xf>
    <xf numFmtId="0" fontId="0" fillId="40" borderId="10" xfId="0" applyNumberFormat="1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5" fontId="23" fillId="91" borderId="10" xfId="0" applyNumberFormat="1" applyFont="1" applyFill="1" applyBorder="1" applyAlignment="1">
      <alignment horizontal="center" vertical="center" wrapText="1"/>
    </xf>
    <xf numFmtId="165" fontId="23" fillId="91" borderId="20" xfId="0" applyNumberFormat="1" applyFont="1" applyFill="1" applyBorder="1" applyAlignment="1">
      <alignment horizontal="center" vertical="center" wrapText="1"/>
    </xf>
    <xf numFmtId="165" fontId="10" fillId="91" borderId="10" xfId="0" applyNumberFormat="1" applyFont="1" applyFill="1" applyBorder="1" applyAlignment="1">
      <alignment horizontal="center" vertical="center" wrapText="1"/>
    </xf>
    <xf numFmtId="165" fontId="10" fillId="91" borderId="20" xfId="0" applyNumberFormat="1" applyFont="1" applyFill="1" applyBorder="1" applyAlignment="1">
      <alignment horizontal="center" vertical="center" wrapText="1"/>
    </xf>
    <xf numFmtId="0" fontId="10" fillId="116" borderId="20" xfId="0" applyNumberFormat="1" applyFont="1" applyFill="1" applyBorder="1" applyAlignment="1">
      <alignment horizontal="center" vertical="center" wrapText="1"/>
    </xf>
    <xf numFmtId="0" fontId="10" fillId="116" borderId="64" xfId="0" applyNumberFormat="1" applyFont="1" applyFill="1" applyBorder="1" applyAlignment="1">
      <alignment horizontal="center" vertical="center" wrapText="1"/>
    </xf>
    <xf numFmtId="0" fontId="23" fillId="91" borderId="10" xfId="0" applyNumberFormat="1" applyFont="1" applyFill="1" applyBorder="1" applyAlignment="1">
      <alignment horizontal="center" vertical="center" wrapText="1"/>
    </xf>
    <xf numFmtId="0" fontId="23" fillId="91" borderId="20" xfId="0" applyNumberFormat="1" applyFont="1" applyFill="1" applyBorder="1" applyAlignment="1">
      <alignment horizontal="center" vertical="center" wrapText="1"/>
    </xf>
    <xf numFmtId="165" fontId="23" fillId="91" borderId="15" xfId="0" applyNumberFormat="1" applyFont="1" applyFill="1" applyBorder="1" applyAlignment="1">
      <alignment horizontal="center" vertical="center" wrapText="1"/>
    </xf>
    <xf numFmtId="165" fontId="23" fillId="91" borderId="35" xfId="0" applyNumberFormat="1" applyFont="1" applyFill="1" applyBorder="1" applyAlignment="1">
      <alignment horizontal="center" vertical="center" wrapText="1"/>
    </xf>
    <xf numFmtId="165" fontId="10" fillId="117" borderId="10" xfId="0" applyNumberFormat="1" applyFont="1" applyFill="1" applyBorder="1" applyAlignment="1">
      <alignment horizontal="center" vertical="center" wrapText="1"/>
    </xf>
    <xf numFmtId="165" fontId="10" fillId="117" borderId="20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5" fontId="23" fillId="40" borderId="10" xfId="0" applyNumberFormat="1" applyFont="1" applyFill="1" applyBorder="1" applyAlignment="1">
      <alignment horizontal="center" vertical="center" wrapText="1"/>
    </xf>
    <xf numFmtId="165" fontId="23" fillId="40" borderId="20" xfId="0" applyNumberFormat="1" applyFont="1" applyFill="1" applyBorder="1" applyAlignment="1">
      <alignment horizontal="center" vertical="center" wrapText="1"/>
    </xf>
    <xf numFmtId="165" fontId="10" fillId="40" borderId="11" xfId="0" applyNumberFormat="1" applyFont="1" applyFill="1" applyBorder="1" applyAlignment="1">
      <alignment horizontal="center" vertical="center" wrapText="1"/>
    </xf>
    <xf numFmtId="165" fontId="10" fillId="40" borderId="10" xfId="0" applyNumberFormat="1" applyFont="1" applyFill="1" applyBorder="1" applyAlignment="1">
      <alignment horizontal="center" vertical="center" wrapText="1"/>
    </xf>
    <xf numFmtId="165" fontId="10" fillId="40" borderId="20" xfId="0" applyNumberFormat="1" applyFont="1" applyFill="1" applyBorder="1" applyAlignment="1">
      <alignment horizontal="center" vertical="center" wrapText="1"/>
    </xf>
    <xf numFmtId="165" fontId="23" fillId="40" borderId="15" xfId="0" applyNumberFormat="1" applyFont="1" applyFill="1" applyBorder="1" applyAlignment="1">
      <alignment horizontal="center" vertical="center" wrapText="1"/>
    </xf>
    <xf numFmtId="0" fontId="10" fillId="118" borderId="20" xfId="0" applyNumberFormat="1" applyFont="1" applyFill="1" applyBorder="1" applyAlignment="1">
      <alignment horizontal="center" vertical="center" wrapText="1"/>
    </xf>
    <xf numFmtId="0" fontId="10" fillId="118" borderId="12" xfId="0" applyNumberFormat="1" applyFont="1" applyFill="1" applyBorder="1" applyAlignment="1">
      <alignment horizontal="center" vertical="center" wrapText="1"/>
    </xf>
    <xf numFmtId="0" fontId="10" fillId="118" borderId="64" xfId="0" applyNumberFormat="1" applyFont="1" applyFill="1" applyBorder="1" applyAlignment="1">
      <alignment horizontal="center" vertical="center" wrapText="1"/>
    </xf>
    <xf numFmtId="165" fontId="10" fillId="40" borderId="21" xfId="0" applyNumberFormat="1" applyFont="1" applyFill="1" applyBorder="1" applyAlignment="1">
      <alignment horizontal="center" vertical="center" wrapText="1"/>
    </xf>
    <xf numFmtId="165" fontId="23" fillId="40" borderId="35" xfId="0" applyNumberFormat="1" applyFont="1" applyFill="1" applyBorder="1" applyAlignment="1">
      <alignment horizontal="center" vertical="center" wrapText="1"/>
    </xf>
    <xf numFmtId="165" fontId="23" fillId="40" borderId="24" xfId="0" applyNumberFormat="1" applyFont="1" applyFill="1" applyBorder="1" applyAlignment="1">
      <alignment horizontal="center" vertical="center" wrapText="1"/>
    </xf>
    <xf numFmtId="0" fontId="10" fillId="119" borderId="21" xfId="0" applyNumberFormat="1" applyFont="1" applyFill="1" applyBorder="1" applyAlignment="1">
      <alignment horizontal="center" vertical="center" wrapText="1"/>
    </xf>
    <xf numFmtId="0" fontId="10" fillId="119" borderId="12" xfId="0" applyNumberFormat="1" applyFont="1" applyFill="1" applyBorder="1" applyAlignment="1">
      <alignment horizontal="center" vertical="center" wrapText="1"/>
    </xf>
    <xf numFmtId="0" fontId="10" fillId="119" borderId="64" xfId="0" applyNumberFormat="1" applyFont="1" applyFill="1" applyBorder="1" applyAlignment="1">
      <alignment horizontal="center" vertical="center" wrapText="1"/>
    </xf>
    <xf numFmtId="2" fontId="23" fillId="40" borderId="10" xfId="0" applyNumberFormat="1" applyFont="1" applyFill="1" applyBorder="1" applyAlignment="1">
      <alignment horizontal="center" vertical="center" wrapText="1"/>
    </xf>
    <xf numFmtId="2" fontId="23" fillId="40" borderId="20" xfId="0" applyNumberFormat="1" applyFont="1" applyFill="1" applyBorder="1" applyAlignment="1">
      <alignment horizontal="center" vertical="center" wrapText="1"/>
    </xf>
    <xf numFmtId="2" fontId="23" fillId="40" borderId="11" xfId="0" applyNumberFormat="1" applyFont="1" applyFill="1" applyBorder="1" applyAlignment="1">
      <alignment horizontal="center" vertical="center" wrapText="1"/>
    </xf>
    <xf numFmtId="2" fontId="23" fillId="40" borderId="21" xfId="0" applyNumberFormat="1" applyFont="1" applyFill="1" applyBorder="1" applyAlignment="1">
      <alignment horizontal="center" vertical="center" wrapText="1"/>
    </xf>
    <xf numFmtId="0" fontId="10" fillId="118" borderId="65" xfId="0" applyNumberFormat="1" applyFont="1" applyFill="1" applyBorder="1" applyAlignment="1">
      <alignment horizontal="center" vertical="center" wrapText="1"/>
    </xf>
    <xf numFmtId="0" fontId="10" fillId="118" borderId="45" xfId="0" applyNumberFormat="1" applyFont="1" applyFill="1" applyBorder="1" applyAlignment="1">
      <alignment horizontal="center" vertical="center" wrapText="1"/>
    </xf>
    <xf numFmtId="49" fontId="23" fillId="40" borderId="10" xfId="0" applyNumberFormat="1" applyFont="1" applyFill="1" applyBorder="1" applyAlignment="1">
      <alignment horizontal="center" vertical="center" wrapText="1"/>
    </xf>
    <xf numFmtId="49" fontId="23" fillId="40" borderId="20" xfId="0" applyNumberFormat="1" applyFont="1" applyFill="1" applyBorder="1" applyAlignment="1">
      <alignment horizontal="center" vertical="center" wrapText="1"/>
    </xf>
    <xf numFmtId="49" fontId="10" fillId="40" borderId="22" xfId="0" applyNumberFormat="1" applyFont="1" applyFill="1" applyBorder="1" applyAlignment="1">
      <alignment horizontal="center" vertical="center" wrapText="1"/>
    </xf>
    <xf numFmtId="49" fontId="10" fillId="40" borderId="45" xfId="0" applyNumberFormat="1" applyFont="1" applyFill="1" applyBorder="1" applyAlignment="1">
      <alignment horizontal="center" vertical="center" wrapText="1"/>
    </xf>
    <xf numFmtId="165" fontId="10" fillId="120" borderId="10" xfId="0" applyNumberFormat="1" applyFont="1" applyFill="1" applyBorder="1" applyAlignment="1">
      <alignment horizontal="center" vertical="center" wrapText="1"/>
    </xf>
    <xf numFmtId="165" fontId="10" fillId="120" borderId="20" xfId="0" applyNumberFormat="1" applyFont="1" applyFill="1" applyBorder="1" applyAlignment="1">
      <alignment horizontal="center" vertical="center" wrapText="1"/>
    </xf>
    <xf numFmtId="49" fontId="10" fillId="121" borderId="65" xfId="0" applyNumberFormat="1" applyFont="1" applyFill="1" applyBorder="1" applyAlignment="1">
      <alignment horizontal="center" vertical="center" wrapText="1"/>
    </xf>
    <xf numFmtId="49" fontId="10" fillId="121" borderId="45" xfId="0" applyNumberFormat="1" applyFont="1" applyFill="1" applyBorder="1" applyAlignment="1">
      <alignment horizontal="center" vertical="center" wrapText="1"/>
    </xf>
    <xf numFmtId="49" fontId="12" fillId="40" borderId="20" xfId="0" applyNumberFormat="1" applyFont="1" applyFill="1" applyBorder="1" applyAlignment="1">
      <alignment horizontal="left" vertical="center" wrapText="1"/>
    </xf>
    <xf numFmtId="49" fontId="3" fillId="40" borderId="20" xfId="0" applyNumberFormat="1" applyFont="1" applyFill="1" applyBorder="1" applyAlignment="1">
      <alignment horizontal="center" vertical="center" wrapText="1"/>
    </xf>
    <xf numFmtId="49" fontId="3" fillId="122" borderId="21" xfId="0" applyNumberFormat="1" applyFont="1" applyFill="1" applyBorder="1" applyAlignment="1">
      <alignment horizontal="center" vertical="center" wrapText="1"/>
    </xf>
    <xf numFmtId="49" fontId="3" fillId="122" borderId="6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19" borderId="65" xfId="0" applyNumberFormat="1" applyFont="1" applyFill="1" applyBorder="1" applyAlignment="1">
      <alignment horizontal="center" vertical="center" wrapText="1"/>
    </xf>
    <xf numFmtId="49" fontId="10" fillId="19" borderId="45" xfId="0" applyNumberFormat="1" applyFont="1" applyFill="1" applyBorder="1" applyAlignment="1">
      <alignment horizontal="center" vertical="center" wrapText="1"/>
    </xf>
    <xf numFmtId="165" fontId="26" fillId="91" borderId="24" xfId="0" applyNumberFormat="1" applyFont="1" applyFill="1" applyBorder="1" applyAlignment="1">
      <alignment horizontal="center" vertical="center" wrapText="1"/>
    </xf>
    <xf numFmtId="165" fontId="26" fillId="91" borderId="6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123" borderId="10" xfId="0" applyNumberFormat="1" applyFont="1" applyFill="1" applyBorder="1" applyAlignment="1">
      <alignment horizontal="left" vertical="center" wrapText="1"/>
    </xf>
    <xf numFmtId="0" fontId="3" fillId="40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left" vertical="top" wrapText="1"/>
    </xf>
    <xf numFmtId="49" fontId="3" fillId="40" borderId="20" xfId="0" applyNumberFormat="1" applyFont="1" applyFill="1" applyBorder="1" applyAlignment="1">
      <alignment horizontal="left" vertical="center" wrapText="1"/>
    </xf>
    <xf numFmtId="49" fontId="3" fillId="40" borderId="64" xfId="0" applyNumberFormat="1" applyFont="1" applyFill="1" applyBorder="1" applyAlignment="1">
      <alignment horizontal="left" vertical="center" wrapText="1"/>
    </xf>
    <xf numFmtId="49" fontId="3" fillId="40" borderId="19" xfId="0" applyNumberFormat="1" applyFont="1" applyFill="1" applyBorder="1" applyAlignment="1">
      <alignment horizontal="left" vertical="center" wrapText="1"/>
    </xf>
    <xf numFmtId="0" fontId="0" fillId="79" borderId="11" xfId="0" applyFont="1" applyFill="1" applyBorder="1" applyAlignment="1">
      <alignment horizontal="center" vertical="center"/>
    </xf>
    <xf numFmtId="0" fontId="0" fillId="79" borderId="15" xfId="0" applyFont="1" applyFill="1" applyBorder="1" applyAlignment="1">
      <alignment horizontal="center" vertical="center"/>
    </xf>
    <xf numFmtId="0" fontId="17" fillId="56" borderId="11" xfId="0" applyFont="1" applyFill="1" applyBorder="1" applyAlignment="1">
      <alignment horizontal="center" vertical="center" wrapText="1"/>
    </xf>
    <xf numFmtId="0" fontId="17" fillId="56" borderId="15" xfId="0" applyFont="1" applyFill="1" applyBorder="1" applyAlignment="1">
      <alignment horizontal="center" vertical="center" wrapText="1"/>
    </xf>
    <xf numFmtId="0" fontId="16" fillId="56" borderId="11" xfId="0" applyFont="1" applyFill="1" applyBorder="1" applyAlignment="1">
      <alignment horizontal="center" vertical="center" wrapText="1"/>
    </xf>
    <xf numFmtId="0" fontId="16" fillId="56" borderId="15" xfId="0" applyFont="1" applyFill="1" applyBorder="1" applyAlignment="1">
      <alignment horizontal="center" vertical="center" wrapText="1"/>
    </xf>
    <xf numFmtId="49" fontId="16" fillId="56" borderId="11" xfId="0" applyNumberFormat="1" applyFont="1" applyFill="1" applyBorder="1" applyAlignment="1">
      <alignment horizontal="center" vertical="center" wrapText="1"/>
    </xf>
    <xf numFmtId="49" fontId="16" fillId="56" borderId="15" xfId="0" applyNumberFormat="1" applyFont="1" applyFill="1" applyBorder="1" applyAlignment="1">
      <alignment horizontal="center" vertical="center" wrapText="1"/>
    </xf>
    <xf numFmtId="0" fontId="19" fillId="56" borderId="11" xfId="0" applyFont="1" applyFill="1" applyBorder="1" applyAlignment="1">
      <alignment horizontal="center" vertical="center"/>
    </xf>
    <xf numFmtId="0" fontId="19" fillId="56" borderId="15" xfId="0" applyFont="1" applyFill="1" applyBorder="1" applyAlignment="1">
      <alignment horizontal="center" vertical="center"/>
    </xf>
    <xf numFmtId="0" fontId="16" fillId="26" borderId="11" xfId="0" applyFont="1" applyFill="1" applyBorder="1" applyAlignment="1">
      <alignment horizontal="center" vertical="center"/>
    </xf>
    <xf numFmtId="0" fontId="16" fillId="26" borderId="15" xfId="0" applyFont="1" applyFill="1" applyBorder="1" applyAlignment="1">
      <alignment horizontal="center" vertical="center"/>
    </xf>
    <xf numFmtId="49" fontId="16" fillId="26" borderId="11" xfId="0" applyNumberFormat="1" applyFont="1" applyFill="1" applyBorder="1" applyAlignment="1">
      <alignment horizontal="center" vertical="center"/>
    </xf>
    <xf numFmtId="49" fontId="16" fillId="26" borderId="15" xfId="0" applyNumberFormat="1" applyFont="1" applyFill="1" applyBorder="1" applyAlignment="1">
      <alignment horizontal="center" vertical="center"/>
    </xf>
    <xf numFmtId="0" fontId="16" fillId="26" borderId="11" xfId="0" applyFont="1" applyFill="1" applyBorder="1" applyAlignment="1">
      <alignment horizontal="center" vertical="center" wrapText="1"/>
    </xf>
    <xf numFmtId="0" fontId="16" fillId="26" borderId="15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49" fontId="16" fillId="25" borderId="11" xfId="0" applyNumberFormat="1" applyFont="1" applyFill="1" applyBorder="1" applyAlignment="1">
      <alignment horizontal="center" vertical="center"/>
    </xf>
    <xf numFmtId="49" fontId="16" fillId="25" borderId="15" xfId="0" applyNumberFormat="1" applyFont="1" applyFill="1" applyBorder="1" applyAlignment="1">
      <alignment horizontal="center" vertical="center"/>
    </xf>
    <xf numFmtId="0" fontId="16" fillId="55" borderId="11" xfId="0" applyFont="1" applyFill="1" applyBorder="1" applyAlignment="1">
      <alignment horizontal="center" vertical="center"/>
    </xf>
    <xf numFmtId="0" fontId="16" fillId="55" borderId="15" xfId="0" applyFont="1" applyFill="1" applyBorder="1" applyAlignment="1">
      <alignment horizontal="center" vertical="center"/>
    </xf>
    <xf numFmtId="0" fontId="16" fillId="55" borderId="11" xfId="0" applyFont="1" applyFill="1" applyBorder="1" applyAlignment="1">
      <alignment horizontal="center" vertical="center" wrapText="1"/>
    </xf>
    <xf numFmtId="0" fontId="16" fillId="55" borderId="15" xfId="0" applyFont="1" applyFill="1" applyBorder="1" applyAlignment="1">
      <alignment horizontal="center" vertical="center" wrapText="1"/>
    </xf>
    <xf numFmtId="0" fontId="17" fillId="55" borderId="11" xfId="0" applyFont="1" applyFill="1" applyBorder="1" applyAlignment="1">
      <alignment horizontal="center" vertical="center" wrapText="1"/>
    </xf>
    <xf numFmtId="0" fontId="17" fillId="55" borderId="15" xfId="0" applyFont="1" applyFill="1" applyBorder="1" applyAlignment="1">
      <alignment horizontal="center" vertical="center" wrapText="1"/>
    </xf>
    <xf numFmtId="49" fontId="17" fillId="55" borderId="11" xfId="0" applyNumberFormat="1" applyFont="1" applyFill="1" applyBorder="1" applyAlignment="1">
      <alignment horizontal="center" vertical="center"/>
    </xf>
    <xf numFmtId="49" fontId="17" fillId="55" borderId="15" xfId="0" applyNumberFormat="1" applyFont="1" applyFill="1" applyBorder="1" applyAlignment="1">
      <alignment horizontal="center" vertical="center"/>
    </xf>
    <xf numFmtId="0" fontId="16" fillId="53" borderId="11" xfId="0" applyFont="1" applyFill="1" applyBorder="1" applyAlignment="1">
      <alignment horizontal="center" vertical="center" wrapText="1"/>
    </xf>
    <xf numFmtId="0" fontId="16" fillId="53" borderId="15" xfId="0" applyFont="1" applyFill="1" applyBorder="1" applyAlignment="1">
      <alignment horizontal="center" vertical="center" wrapText="1"/>
    </xf>
    <xf numFmtId="0" fontId="16" fillId="53" borderId="11" xfId="0" applyFont="1" applyFill="1" applyBorder="1" applyAlignment="1">
      <alignment horizontal="center" vertical="center"/>
    </xf>
    <xf numFmtId="0" fontId="16" fillId="53" borderId="15" xfId="0" applyFont="1" applyFill="1" applyBorder="1" applyAlignment="1">
      <alignment horizontal="center" vertical="center"/>
    </xf>
    <xf numFmtId="0" fontId="16" fillId="57" borderId="11" xfId="0" applyFont="1" applyFill="1" applyBorder="1" applyAlignment="1">
      <alignment horizontal="center" vertical="center"/>
    </xf>
    <xf numFmtId="0" fontId="16" fillId="57" borderId="15" xfId="0" applyFont="1" applyFill="1" applyBorder="1" applyAlignment="1">
      <alignment horizontal="center" vertical="center"/>
    </xf>
    <xf numFmtId="49" fontId="16" fillId="53" borderId="11" xfId="0" applyNumberFormat="1" applyFont="1" applyFill="1" applyBorder="1" applyAlignment="1">
      <alignment horizontal="center" vertical="center"/>
    </xf>
    <xf numFmtId="49" fontId="16" fillId="53" borderId="15" xfId="0" applyNumberFormat="1" applyFont="1" applyFill="1" applyBorder="1" applyAlignment="1">
      <alignment horizontal="center" vertical="center"/>
    </xf>
    <xf numFmtId="0" fontId="16" fillId="57" borderId="11" xfId="0" applyFont="1" applyFill="1" applyBorder="1" applyAlignment="1">
      <alignment horizontal="center" vertical="center" wrapText="1"/>
    </xf>
    <xf numFmtId="0" fontId="16" fillId="57" borderId="15" xfId="0" applyFont="1" applyFill="1" applyBorder="1" applyAlignment="1">
      <alignment horizontal="center" vertical="center" wrapText="1"/>
    </xf>
    <xf numFmtId="49" fontId="16" fillId="57" borderId="11" xfId="0" applyNumberFormat="1" applyFont="1" applyFill="1" applyBorder="1" applyAlignment="1">
      <alignment horizontal="center" vertical="center"/>
    </xf>
    <xf numFmtId="49" fontId="16" fillId="57" borderId="15" xfId="0" applyNumberFormat="1" applyFont="1" applyFill="1" applyBorder="1" applyAlignment="1">
      <alignment horizontal="center" vertical="center"/>
    </xf>
    <xf numFmtId="0" fontId="16" fillId="54" borderId="11" xfId="0" applyFont="1" applyFill="1" applyBorder="1" applyAlignment="1">
      <alignment horizontal="center" vertical="center" wrapText="1"/>
    </xf>
    <xf numFmtId="0" fontId="16" fillId="54" borderId="15" xfId="0" applyFont="1" applyFill="1" applyBorder="1" applyAlignment="1">
      <alignment horizontal="center" vertical="center" wrapText="1"/>
    </xf>
    <xf numFmtId="0" fontId="16" fillId="54" borderId="11" xfId="0" applyFont="1" applyFill="1" applyBorder="1" applyAlignment="1">
      <alignment horizontal="center" vertical="center"/>
    </xf>
    <xf numFmtId="0" fontId="16" fillId="54" borderId="15" xfId="0" applyFont="1" applyFill="1" applyBorder="1" applyAlignment="1">
      <alignment horizontal="center" vertical="center"/>
    </xf>
    <xf numFmtId="49" fontId="16" fillId="54" borderId="11" xfId="0" applyNumberFormat="1" applyFont="1" applyFill="1" applyBorder="1" applyAlignment="1">
      <alignment horizontal="center" vertical="center"/>
    </xf>
    <xf numFmtId="49" fontId="16" fillId="54" borderId="15" xfId="0" applyNumberFormat="1" applyFont="1" applyFill="1" applyBorder="1" applyAlignment="1">
      <alignment horizontal="center" vertical="center"/>
    </xf>
    <xf numFmtId="0" fontId="19" fillId="54" borderId="11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horizontal="center" vertical="center" wrapText="1"/>
    </xf>
    <xf numFmtId="49" fontId="3" fillId="40" borderId="11" xfId="0" applyNumberFormat="1" applyFont="1" applyFill="1" applyBorder="1" applyAlignment="1">
      <alignment horizontal="center" vertical="center" textRotation="90" wrapText="1"/>
    </xf>
    <xf numFmtId="49" fontId="3" fillId="40" borderId="24" xfId="0" applyNumberFormat="1" applyFont="1" applyFill="1" applyBorder="1" applyAlignment="1">
      <alignment horizontal="center" vertical="center" textRotation="90" wrapText="1"/>
    </xf>
    <xf numFmtId="49" fontId="3" fillId="40" borderId="15" xfId="0" applyNumberFormat="1" applyFont="1" applyFill="1" applyBorder="1" applyAlignment="1">
      <alignment horizontal="center" vertical="center" textRotation="90" wrapText="1"/>
    </xf>
    <xf numFmtId="49" fontId="2" fillId="40" borderId="35" xfId="0" applyNumberFormat="1" applyFont="1" applyFill="1" applyBorder="1" applyAlignment="1">
      <alignment horizontal="left" vertical="center" wrapText="1"/>
    </xf>
    <xf numFmtId="49" fontId="2" fillId="40" borderId="67" xfId="0" applyNumberFormat="1" applyFont="1" applyFill="1" applyBorder="1" applyAlignment="1">
      <alignment horizontal="left" vertical="center" wrapText="1"/>
    </xf>
    <xf numFmtId="49" fontId="3" fillId="40" borderId="64" xfId="0" applyNumberFormat="1" applyFont="1" applyFill="1" applyBorder="1" applyAlignment="1">
      <alignment horizontal="center" vertical="center" wrapText="1"/>
    </xf>
    <xf numFmtId="49" fontId="3" fillId="40" borderId="19" xfId="0" applyNumberFormat="1" applyFont="1" applyFill="1" applyBorder="1" applyAlignment="1">
      <alignment horizontal="center" vertical="center" wrapText="1"/>
    </xf>
    <xf numFmtId="49" fontId="19" fillId="54" borderId="11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>
      <alignment horizontal="center" vertical="center" wrapText="1"/>
    </xf>
    <xf numFmtId="0" fontId="19" fillId="54" borderId="11" xfId="0" applyNumberFormat="1" applyFont="1" applyFill="1" applyBorder="1" applyAlignment="1">
      <alignment horizontal="center" vertical="center" wrapText="1"/>
    </xf>
    <xf numFmtId="0" fontId="19" fillId="54" borderId="15" xfId="0" applyNumberFormat="1" applyFont="1" applyFill="1" applyBorder="1" applyAlignment="1">
      <alignment horizontal="center" vertical="center" wrapText="1"/>
    </xf>
    <xf numFmtId="49" fontId="3" fillId="40" borderId="6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2" fillId="40" borderId="20" xfId="0" applyNumberFormat="1" applyFont="1" applyFill="1" applyBorder="1" applyAlignment="1">
      <alignment horizontal="left" vertical="center" wrapText="1"/>
    </xf>
    <xf numFmtId="49" fontId="2" fillId="40" borderId="64" xfId="0" applyNumberFormat="1" applyFont="1" applyFill="1" applyBorder="1" applyAlignment="1">
      <alignment horizontal="left" vertical="center" wrapText="1"/>
    </xf>
    <xf numFmtId="49" fontId="2" fillId="40" borderId="68" xfId="0" applyNumberFormat="1" applyFont="1" applyFill="1" applyBorder="1" applyAlignment="1">
      <alignment horizontal="left" vertical="center" wrapText="1"/>
    </xf>
    <xf numFmtId="49" fontId="3" fillId="40" borderId="11" xfId="0" applyNumberFormat="1" applyFont="1" applyFill="1" applyBorder="1" applyAlignment="1">
      <alignment horizontal="center" vertical="center" wrapText="1"/>
    </xf>
    <xf numFmtId="49" fontId="3" fillId="40" borderId="24" xfId="0" applyNumberFormat="1" applyFont="1" applyFill="1" applyBorder="1" applyAlignment="1">
      <alignment horizontal="center" vertical="center" wrapText="1"/>
    </xf>
    <xf numFmtId="49" fontId="3" fillId="40" borderId="55" xfId="0" applyNumberFormat="1" applyFont="1" applyFill="1" applyBorder="1" applyAlignment="1">
      <alignment horizontal="center" vertical="center" wrapText="1"/>
    </xf>
    <xf numFmtId="49" fontId="14" fillId="7" borderId="10" xfId="0" applyNumberFormat="1" applyFont="1" applyFill="1" applyBorder="1" applyAlignment="1">
      <alignment horizontal="center" vertical="center" wrapText="1"/>
    </xf>
    <xf numFmtId="49" fontId="14" fillId="106" borderId="10" xfId="0" applyNumberFormat="1" applyFont="1" applyFill="1" applyBorder="1" applyAlignment="1">
      <alignment horizontal="center" vertical="center" wrapText="1"/>
    </xf>
    <xf numFmtId="49" fontId="14" fillId="48" borderId="10" xfId="0" applyNumberFormat="1" applyFont="1" applyFill="1" applyBorder="1" applyAlignment="1">
      <alignment horizontal="center" vertical="center" wrapText="1"/>
    </xf>
    <xf numFmtId="49" fontId="14" fillId="124" borderId="66" xfId="0" applyNumberFormat="1" applyFont="1" applyFill="1" applyBorder="1" applyAlignment="1">
      <alignment horizontal="center" vertical="center" wrapText="1"/>
    </xf>
    <xf numFmtId="49" fontId="14" fillId="124" borderId="0" xfId="0" applyNumberFormat="1" applyFont="1" applyFill="1" applyBorder="1" applyAlignment="1">
      <alignment horizontal="center" vertical="center" wrapText="1"/>
    </xf>
    <xf numFmtId="49" fontId="14" fillId="47" borderId="22" xfId="0" applyNumberFormat="1" applyFont="1" applyFill="1" applyBorder="1" applyAlignment="1">
      <alignment horizontal="center" vertical="center" wrapText="1"/>
    </xf>
    <xf numFmtId="49" fontId="14" fillId="47" borderId="45" xfId="0" applyNumberFormat="1" applyFont="1" applyFill="1" applyBorder="1" applyAlignment="1">
      <alignment horizontal="center" vertical="center" wrapText="1"/>
    </xf>
    <xf numFmtId="49" fontId="14" fillId="47" borderId="3" xfId="0" applyNumberFormat="1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>
      <alignment horizontal="center" vertical="center" wrapText="1"/>
    </xf>
    <xf numFmtId="49" fontId="2" fillId="40" borderId="45" xfId="0" applyNumberFormat="1" applyFont="1" applyFill="1" applyBorder="1" applyAlignment="1">
      <alignment horizontal="center" vertical="center" wrapText="1"/>
    </xf>
    <xf numFmtId="49" fontId="2" fillId="40" borderId="3" xfId="0" applyNumberFormat="1" applyFont="1" applyFill="1" applyBorder="1" applyAlignment="1">
      <alignment horizontal="center" vertical="center" wrapText="1"/>
    </xf>
    <xf numFmtId="49" fontId="3" fillId="40" borderId="22" xfId="0" applyNumberFormat="1" applyFont="1" applyFill="1" applyBorder="1" applyAlignment="1">
      <alignment horizontal="center" vertical="center" wrapText="1"/>
    </xf>
    <xf numFmtId="49" fontId="3" fillId="40" borderId="45" xfId="0" applyNumberFormat="1" applyFont="1" applyFill="1" applyBorder="1" applyAlignment="1">
      <alignment horizontal="center" vertical="center" wrapText="1"/>
    </xf>
    <xf numFmtId="49" fontId="3" fillId="40" borderId="3" xfId="0" applyNumberFormat="1" applyFont="1" applyFill="1" applyBorder="1" applyAlignment="1">
      <alignment horizontal="center" vertical="center" wrapText="1"/>
    </xf>
    <xf numFmtId="49" fontId="3" fillId="40" borderId="39" xfId="0" applyNumberFormat="1" applyFont="1" applyFill="1" applyBorder="1" applyAlignment="1">
      <alignment horizontal="center" vertical="center" wrapText="1"/>
    </xf>
    <xf numFmtId="49" fontId="3" fillId="40" borderId="43" xfId="0" applyNumberFormat="1" applyFont="1" applyFill="1" applyBorder="1" applyAlignment="1">
      <alignment horizontal="center" vertical="center" wrapText="1"/>
    </xf>
    <xf numFmtId="49" fontId="3" fillId="40" borderId="46" xfId="0" applyNumberFormat="1" applyFont="1" applyFill="1" applyBorder="1" applyAlignment="1">
      <alignment horizontal="center" vertical="center" wrapText="1"/>
    </xf>
    <xf numFmtId="49" fontId="3" fillId="40" borderId="16" xfId="0" applyNumberFormat="1" applyFont="1" applyFill="1" applyBorder="1" applyAlignment="1">
      <alignment horizontal="center" vertical="center" wrapText="1"/>
    </xf>
    <xf numFmtId="49" fontId="3" fillId="40" borderId="15" xfId="0" applyNumberFormat="1" applyFont="1" applyFill="1" applyBorder="1" applyAlignment="1">
      <alignment horizontal="center" vertical="center" wrapText="1"/>
    </xf>
    <xf numFmtId="49" fontId="3" fillId="40" borderId="35" xfId="0" applyNumberFormat="1" applyFont="1" applyFill="1" applyBorder="1" applyAlignment="1">
      <alignment horizontal="center" vertical="center" wrapText="1"/>
    </xf>
    <xf numFmtId="49" fontId="14" fillId="106" borderId="11" xfId="0" applyNumberFormat="1" applyFont="1" applyFill="1" applyBorder="1" applyAlignment="1">
      <alignment horizontal="center" vertical="center" wrapText="1"/>
    </xf>
    <xf numFmtId="49" fontId="14" fillId="125" borderId="22" xfId="0" applyNumberFormat="1" applyFont="1" applyFill="1" applyBorder="1" applyAlignment="1">
      <alignment horizontal="center" vertical="center" wrapText="1"/>
    </xf>
    <xf numFmtId="49" fontId="14" fillId="125" borderId="45" xfId="0" applyNumberFormat="1" applyFont="1" applyFill="1" applyBorder="1" applyAlignment="1">
      <alignment horizontal="center" vertical="center" wrapText="1"/>
    </xf>
    <xf numFmtId="49" fontId="14" fillId="125" borderId="3" xfId="0" applyNumberFormat="1" applyFont="1" applyFill="1" applyBorder="1" applyAlignment="1">
      <alignment horizontal="center" vertical="center" wrapText="1"/>
    </xf>
    <xf numFmtId="49" fontId="3" fillId="40" borderId="0" xfId="0" applyNumberFormat="1" applyFont="1" applyFill="1" applyBorder="1" applyAlignment="1">
      <alignment horizontal="center" vertical="center" wrapText="1"/>
    </xf>
    <xf numFmtId="49" fontId="3" fillId="40" borderId="69" xfId="0" applyNumberFormat="1" applyFont="1" applyFill="1" applyBorder="1" applyAlignment="1">
      <alignment horizontal="center" vertical="center" wrapText="1"/>
    </xf>
    <xf numFmtId="49" fontId="3" fillId="40" borderId="26" xfId="0" applyNumberFormat="1" applyFont="1" applyFill="1" applyBorder="1" applyAlignment="1">
      <alignment horizontal="center" vertical="center" wrapText="1"/>
    </xf>
    <xf numFmtId="0" fontId="3" fillId="40" borderId="19" xfId="0" applyNumberFormat="1" applyFont="1" applyFill="1" applyBorder="1" applyAlignment="1">
      <alignment horizontal="center" vertical="center" wrapText="1"/>
    </xf>
    <xf numFmtId="0" fontId="3" fillId="40" borderId="10" xfId="0" applyNumberFormat="1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center" vertical="center" wrapText="1"/>
    </xf>
    <xf numFmtId="49" fontId="59" fillId="0" borderId="64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40" borderId="2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0" fillId="48" borderId="70" xfId="0" applyFont="1" applyFill="1" applyBorder="1" applyAlignment="1">
      <alignment horizontal="center" vertical="center"/>
    </xf>
    <xf numFmtId="0" fontId="0" fillId="40" borderId="70" xfId="0" applyFont="1" applyFill="1" applyBorder="1" applyAlignment="1">
      <alignment horizontal="center" vertical="center"/>
    </xf>
    <xf numFmtId="0" fontId="0" fillId="40" borderId="7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left" vertical="center" wrapText="1"/>
    </xf>
    <xf numFmtId="49" fontId="0" fillId="60" borderId="21" xfId="0" applyNumberFormat="1" applyFont="1" applyFill="1" applyBorder="1" applyAlignment="1">
      <alignment horizontal="center" vertical="center" wrapText="1"/>
    </xf>
    <xf numFmtId="49" fontId="0" fillId="60" borderId="12" xfId="0" applyNumberFormat="1" applyFont="1" applyFill="1" applyBorder="1" applyAlignment="1">
      <alignment horizontal="center" vertical="center" wrapText="1"/>
    </xf>
    <xf numFmtId="49" fontId="0" fillId="60" borderId="18" xfId="0" applyNumberFormat="1" applyFont="1" applyFill="1" applyBorder="1" applyAlignment="1">
      <alignment horizontal="center" vertical="center" wrapText="1"/>
    </xf>
    <xf numFmtId="49" fontId="0" fillId="60" borderId="66" xfId="0" applyNumberFormat="1" applyFont="1" applyFill="1" applyBorder="1" applyAlignment="1">
      <alignment horizontal="center" vertical="center" wrapText="1"/>
    </xf>
    <xf numFmtId="49" fontId="0" fillId="60" borderId="0" xfId="0" applyNumberFormat="1" applyFont="1" applyFill="1" applyBorder="1" applyAlignment="1">
      <alignment horizontal="center" vertical="center" wrapText="1"/>
    </xf>
    <xf numFmtId="49" fontId="0" fillId="60" borderId="71" xfId="0" applyNumberFormat="1" applyFont="1" applyFill="1" applyBorder="1" applyAlignment="1">
      <alignment horizontal="center" vertical="center" wrapText="1"/>
    </xf>
    <xf numFmtId="49" fontId="0" fillId="60" borderId="35" xfId="0" applyNumberFormat="1" applyFont="1" applyFill="1" applyBorder="1" applyAlignment="1">
      <alignment horizontal="center" vertical="center" wrapText="1"/>
    </xf>
    <xf numFmtId="49" fontId="0" fillId="60" borderId="67" xfId="0" applyNumberFormat="1" applyFont="1" applyFill="1" applyBorder="1" applyAlignment="1">
      <alignment horizontal="center" vertical="center" wrapText="1"/>
    </xf>
    <xf numFmtId="49" fontId="0" fillId="60" borderId="44" xfId="0" applyNumberFormat="1" applyFont="1" applyFill="1" applyBorder="1" applyAlignment="1">
      <alignment horizontal="center" vertical="center" wrapText="1"/>
    </xf>
    <xf numFmtId="49" fontId="0" fillId="60" borderId="11" xfId="0" applyNumberFormat="1" applyFont="1" applyFill="1" applyBorder="1" applyAlignment="1">
      <alignment horizontal="center" vertical="center" wrapText="1"/>
    </xf>
    <xf numFmtId="49" fontId="0" fillId="60" borderId="24" xfId="0" applyNumberFormat="1" applyFont="1" applyFill="1" applyBorder="1" applyAlignment="1">
      <alignment horizontal="center" vertical="center" wrapText="1"/>
    </xf>
    <xf numFmtId="49" fontId="0" fillId="60" borderId="15" xfId="0" applyNumberFormat="1" applyFont="1" applyFill="1" applyBorder="1" applyAlignment="1">
      <alignment horizontal="center" vertical="center" wrapText="1"/>
    </xf>
    <xf numFmtId="49" fontId="51" fillId="60" borderId="11" xfId="0" applyNumberFormat="1" applyFont="1" applyFill="1" applyBorder="1" applyAlignment="1">
      <alignment horizontal="center" vertical="center" wrapText="1"/>
    </xf>
    <xf numFmtId="49" fontId="51" fillId="60" borderId="24" xfId="0" applyNumberFormat="1" applyFont="1" applyFill="1" applyBorder="1" applyAlignment="1">
      <alignment horizontal="center" vertical="center" wrapText="1"/>
    </xf>
    <xf numFmtId="49" fontId="51" fillId="60" borderId="15" xfId="0" applyNumberFormat="1" applyFont="1" applyFill="1" applyBorder="1" applyAlignment="1">
      <alignment horizontal="center" vertical="center" wrapText="1"/>
    </xf>
    <xf numFmtId="49" fontId="0" fillId="59" borderId="11" xfId="0" applyNumberFormat="1" applyFont="1" applyFill="1" applyBorder="1" applyAlignment="1">
      <alignment horizontal="center" vertical="center" wrapText="1"/>
    </xf>
    <xf numFmtId="49" fontId="0" fillId="59" borderId="24" xfId="0" applyNumberFormat="1" applyFont="1" applyFill="1" applyBorder="1" applyAlignment="1">
      <alignment horizontal="center" vertical="center" wrapText="1"/>
    </xf>
    <xf numFmtId="49" fontId="0" fillId="59" borderId="15" xfId="0" applyNumberFormat="1" applyFont="1" applyFill="1" applyBorder="1" applyAlignment="1">
      <alignment horizontal="center" vertical="center" wrapText="1"/>
    </xf>
    <xf numFmtId="49" fontId="51" fillId="59" borderId="11" xfId="0" applyNumberFormat="1" applyFont="1" applyFill="1" applyBorder="1" applyAlignment="1">
      <alignment horizontal="center" vertical="center" wrapText="1"/>
    </xf>
    <xf numFmtId="49" fontId="51" fillId="59" borderId="24" xfId="0" applyNumberFormat="1" applyFont="1" applyFill="1" applyBorder="1" applyAlignment="1">
      <alignment horizontal="center" vertical="center" wrapText="1"/>
    </xf>
    <xf numFmtId="49" fontId="51" fillId="59" borderId="15" xfId="0" applyNumberFormat="1" applyFont="1" applyFill="1" applyBorder="1" applyAlignment="1">
      <alignment horizontal="center" vertical="center" wrapText="1"/>
    </xf>
    <xf numFmtId="49" fontId="0" fillId="51" borderId="11" xfId="0" applyNumberFormat="1" applyFont="1" applyFill="1" applyBorder="1" applyAlignment="1">
      <alignment horizontal="center" vertical="center" wrapText="1"/>
    </xf>
    <xf numFmtId="49" fontId="0" fillId="51" borderId="24" xfId="0" applyNumberFormat="1" applyFont="1" applyFill="1" applyBorder="1" applyAlignment="1">
      <alignment horizontal="center" vertical="center" wrapText="1"/>
    </xf>
    <xf numFmtId="49" fontId="0" fillId="51" borderId="15" xfId="0" applyNumberFormat="1" applyFont="1" applyFill="1" applyBorder="1" applyAlignment="1">
      <alignment horizontal="center" vertical="center" wrapText="1"/>
    </xf>
    <xf numFmtId="49" fontId="51" fillId="51" borderId="11" xfId="0" applyNumberFormat="1" applyFont="1" applyFill="1" applyBorder="1" applyAlignment="1">
      <alignment horizontal="center" vertical="center" wrapText="1"/>
    </xf>
    <xf numFmtId="49" fontId="51" fillId="51" borderId="24" xfId="0" applyNumberFormat="1" applyFont="1" applyFill="1" applyBorder="1" applyAlignment="1">
      <alignment horizontal="center" vertical="center" wrapText="1"/>
    </xf>
    <xf numFmtId="49" fontId="51" fillId="51" borderId="15" xfId="0" applyNumberFormat="1" applyFont="1" applyFill="1" applyBorder="1" applyAlignment="1">
      <alignment horizontal="center" vertical="center" wrapText="1"/>
    </xf>
    <xf numFmtId="0" fontId="51" fillId="51" borderId="11" xfId="0" applyFont="1" applyFill="1" applyBorder="1" applyAlignment="1">
      <alignment horizontal="center" vertical="center" wrapText="1"/>
    </xf>
    <xf numFmtId="0" fontId="51" fillId="51" borderId="24" xfId="0" applyFont="1" applyFill="1" applyBorder="1" applyAlignment="1">
      <alignment horizontal="center" vertical="center" wrapText="1"/>
    </xf>
    <xf numFmtId="0" fontId="51" fillId="51" borderId="15" xfId="0" applyFont="1" applyFill="1" applyBorder="1" applyAlignment="1">
      <alignment horizontal="center" vertical="center" wrapText="1"/>
    </xf>
    <xf numFmtId="0" fontId="0" fillId="51" borderId="11" xfId="0" applyFont="1" applyFill="1" applyBorder="1" applyAlignment="1">
      <alignment horizontal="center" vertical="center" wrapText="1"/>
    </xf>
    <xf numFmtId="0" fontId="0" fillId="51" borderId="24" xfId="0" applyFont="1" applyFill="1" applyBorder="1" applyAlignment="1">
      <alignment horizontal="center" vertical="center" wrapText="1"/>
    </xf>
    <xf numFmtId="0" fontId="0" fillId="51" borderId="1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" fillId="40" borderId="66" xfId="0" applyFont="1" applyFill="1" applyBorder="1" applyAlignment="1">
      <alignment horizontal="left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1" xfId="0" applyNumberFormat="1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textRotation="90" wrapText="1"/>
    </xf>
    <xf numFmtId="0" fontId="17" fillId="40" borderId="11" xfId="0" applyFont="1" applyFill="1" applyBorder="1" applyAlignment="1">
      <alignment horizontal="center" vertical="center" textRotation="90" wrapText="1"/>
    </xf>
    <xf numFmtId="49" fontId="3" fillId="117" borderId="21" xfId="0" applyNumberFormat="1" applyFont="1" applyFill="1" applyBorder="1" applyAlignment="1">
      <alignment horizontal="left" vertical="center" wrapText="1"/>
    </xf>
    <xf numFmtId="49" fontId="3" fillId="117" borderId="20" xfId="0" applyNumberFormat="1" applyFont="1" applyFill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center" vertical="center" textRotation="90" wrapText="1"/>
    </xf>
    <xf numFmtId="49" fontId="2" fillId="40" borderId="35" xfId="0" applyNumberFormat="1" applyFont="1" applyFill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ny 2" xfId="21"/>
    <cellStyle name="Normalny 2 2" xfId="22"/>
    <cellStyle name="Normalny 2 2 2" xfId="23"/>
    <cellStyle name="Normalny 4" xfId="24"/>
    <cellStyle name="Normalny_Arkusz1" xfId="25"/>
    <cellStyle name="Tekst objaśnienia" xfId="26"/>
    <cellStyle name="TableStyleLight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"/>
  <sheetViews>
    <sheetView tabSelected="1" workbookViewId="0" topLeftCell="A100">
      <selection activeCell="J111" sqref="J111"/>
    </sheetView>
  </sheetViews>
  <sheetFormatPr defaultColWidth="9.140625" defaultRowHeight="15"/>
  <cols>
    <col min="1" max="1" width="7.28125" style="0" customWidth="1"/>
    <col min="2" max="2" width="28.140625" style="0" customWidth="1"/>
    <col min="3" max="3" width="14.57421875" style="0" customWidth="1"/>
    <col min="4" max="4" width="5.57421875" style="0" customWidth="1"/>
    <col min="5" max="5" width="5.8515625" style="0" customWidth="1"/>
    <col min="6" max="6" width="25.7109375" style="0" customWidth="1"/>
    <col min="7" max="7" width="11.57421875" style="0" customWidth="1"/>
    <col min="8" max="8" width="8.8515625" style="0" customWidth="1"/>
    <col min="9" max="9" width="8.28125" style="0" customWidth="1"/>
    <col min="10" max="10" width="22.00390625" style="0" customWidth="1"/>
    <col min="11" max="11" width="13.140625" style="0" customWidth="1"/>
    <col min="12" max="12" width="12.7109375" style="0" customWidth="1"/>
    <col min="13" max="13" width="12.8515625" style="0" customWidth="1"/>
    <col min="14" max="14" width="8.00390625" style="0" customWidth="1"/>
    <col min="15" max="15" width="7.421875" style="0" customWidth="1"/>
  </cols>
  <sheetData>
    <row r="1" spans="1:15" ht="38.25" customHeight="1">
      <c r="A1" s="680" t="s">
        <v>1766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2"/>
    </row>
    <row r="2" spans="1:15" ht="15">
      <c r="A2" s="215">
        <v>1</v>
      </c>
      <c r="B2" s="589">
        <v>2</v>
      </c>
      <c r="C2" s="590">
        <v>3</v>
      </c>
      <c r="D2" s="689">
        <v>4</v>
      </c>
      <c r="E2" s="690"/>
      <c r="F2" s="589">
        <v>5</v>
      </c>
      <c r="G2" s="589">
        <v>6</v>
      </c>
      <c r="H2" s="589">
        <v>7</v>
      </c>
      <c r="I2" s="589">
        <v>8</v>
      </c>
      <c r="J2" s="589">
        <v>9</v>
      </c>
      <c r="K2" s="589">
        <v>10</v>
      </c>
      <c r="L2" s="590">
        <v>11</v>
      </c>
      <c r="M2" s="589">
        <v>12</v>
      </c>
      <c r="N2" s="683">
        <v>13</v>
      </c>
      <c r="O2" s="684"/>
    </row>
    <row r="3" spans="1:15" ht="47.25" customHeight="1">
      <c r="A3" s="691" t="s">
        <v>1258</v>
      </c>
      <c r="B3" s="677" t="s">
        <v>1259</v>
      </c>
      <c r="C3" s="677" t="s">
        <v>1767</v>
      </c>
      <c r="D3" s="696" t="s">
        <v>1</v>
      </c>
      <c r="E3" s="697"/>
      <c r="F3" s="677" t="s">
        <v>1260</v>
      </c>
      <c r="G3" s="676" t="s">
        <v>1261</v>
      </c>
      <c r="H3" s="677" t="s">
        <v>1510</v>
      </c>
      <c r="I3" s="676" t="s">
        <v>1262</v>
      </c>
      <c r="J3" s="676" t="s">
        <v>1263</v>
      </c>
      <c r="K3" s="676" t="s">
        <v>2</v>
      </c>
      <c r="L3" s="677" t="s">
        <v>3</v>
      </c>
      <c r="M3" s="677" t="s">
        <v>1264</v>
      </c>
      <c r="N3" s="685" t="s">
        <v>4</v>
      </c>
      <c r="O3" s="686"/>
    </row>
    <row r="4" spans="1:15" ht="20.25" customHeight="1">
      <c r="A4" s="691"/>
      <c r="B4" s="678"/>
      <c r="C4" s="678"/>
      <c r="D4" s="588" t="s">
        <v>5</v>
      </c>
      <c r="E4" s="588" t="s">
        <v>6</v>
      </c>
      <c r="F4" s="678"/>
      <c r="G4" s="676"/>
      <c r="H4" s="678"/>
      <c r="I4" s="676"/>
      <c r="J4" s="676"/>
      <c r="K4" s="676"/>
      <c r="L4" s="678"/>
      <c r="M4" s="678"/>
      <c r="N4" s="588" t="s">
        <v>1265</v>
      </c>
      <c r="O4" s="588" t="s">
        <v>1266</v>
      </c>
    </row>
    <row r="5" spans="1:15" ht="37.5" customHeight="1">
      <c r="A5" s="691"/>
      <c r="B5" s="679"/>
      <c r="C5" s="679"/>
      <c r="D5" s="588" t="s">
        <v>7</v>
      </c>
      <c r="E5" s="588" t="s">
        <v>8</v>
      </c>
      <c r="F5" s="679"/>
      <c r="G5" s="676"/>
      <c r="H5" s="679"/>
      <c r="I5" s="676"/>
      <c r="J5" s="676"/>
      <c r="K5" s="676"/>
      <c r="L5" s="679"/>
      <c r="M5" s="679"/>
      <c r="N5" s="591" t="s">
        <v>9</v>
      </c>
      <c r="O5" s="591" t="s">
        <v>10</v>
      </c>
    </row>
    <row r="6" spans="1:15" ht="48">
      <c r="A6" s="712" t="s">
        <v>11</v>
      </c>
      <c r="B6" s="705" t="s">
        <v>1267</v>
      </c>
      <c r="C6" s="687" t="s">
        <v>1768</v>
      </c>
      <c r="D6" s="242">
        <v>1</v>
      </c>
      <c r="E6" s="598">
        <v>0</v>
      </c>
      <c r="F6" s="599" t="s">
        <v>1329</v>
      </c>
      <c r="G6" s="600" t="s">
        <v>12</v>
      </c>
      <c r="H6" s="601" t="s">
        <v>1211</v>
      </c>
      <c r="I6" s="600" t="s">
        <v>14</v>
      </c>
      <c r="J6" s="602" t="s">
        <v>15</v>
      </c>
      <c r="K6" s="218" t="s">
        <v>1770</v>
      </c>
      <c r="L6" s="217" t="s">
        <v>17</v>
      </c>
      <c r="M6" s="217" t="s">
        <v>0</v>
      </c>
      <c r="N6" s="218" t="s">
        <v>69</v>
      </c>
      <c r="O6" s="218" t="s">
        <v>19</v>
      </c>
    </row>
    <row r="7" spans="1:15" ht="24">
      <c r="A7" s="700"/>
      <c r="B7" s="705"/>
      <c r="C7" s="688"/>
      <c r="D7" s="242">
        <v>1</v>
      </c>
      <c r="E7" s="598">
        <v>0</v>
      </c>
      <c r="F7" s="620" t="s">
        <v>1268</v>
      </c>
      <c r="G7" s="600" t="s">
        <v>20</v>
      </c>
      <c r="H7" s="601" t="s">
        <v>1212</v>
      </c>
      <c r="I7" s="600" t="s">
        <v>14</v>
      </c>
      <c r="J7" s="603" t="s">
        <v>22</v>
      </c>
      <c r="K7" s="218" t="s">
        <v>16</v>
      </c>
      <c r="L7" s="217" t="s">
        <v>17</v>
      </c>
      <c r="M7" s="217" t="s">
        <v>0</v>
      </c>
      <c r="N7" s="218" t="s">
        <v>18</v>
      </c>
      <c r="O7" s="218" t="s">
        <v>19</v>
      </c>
    </row>
    <row r="8" spans="1:15" ht="15">
      <c r="A8" s="700"/>
      <c r="B8" s="705"/>
      <c r="C8" s="688"/>
      <c r="D8" s="692" t="s">
        <v>66</v>
      </c>
      <c r="E8" s="708" t="s">
        <v>24</v>
      </c>
      <c r="F8" s="710" t="s">
        <v>1269</v>
      </c>
      <c r="G8" s="692" t="s">
        <v>25</v>
      </c>
      <c r="H8" s="706" t="s">
        <v>1213</v>
      </c>
      <c r="I8" s="692" t="s">
        <v>14</v>
      </c>
      <c r="J8" s="694" t="s">
        <v>26</v>
      </c>
      <c r="K8" s="604" t="s">
        <v>16</v>
      </c>
      <c r="L8" s="605" t="s">
        <v>17</v>
      </c>
      <c r="M8" s="605" t="s">
        <v>0</v>
      </c>
      <c r="N8" s="604" t="s">
        <v>18</v>
      </c>
      <c r="O8" s="604" t="s">
        <v>19</v>
      </c>
    </row>
    <row r="9" spans="1:15" ht="24">
      <c r="A9" s="700"/>
      <c r="B9" s="705"/>
      <c r="C9" s="688"/>
      <c r="D9" s="693"/>
      <c r="E9" s="709"/>
      <c r="F9" s="711"/>
      <c r="G9" s="693"/>
      <c r="H9" s="707"/>
      <c r="I9" s="693"/>
      <c r="J9" s="695"/>
      <c r="K9" s="604" t="s">
        <v>27</v>
      </c>
      <c r="L9" s="605" t="s">
        <v>28</v>
      </c>
      <c r="M9" s="605" t="s">
        <v>29</v>
      </c>
      <c r="N9" s="604" t="s">
        <v>30</v>
      </c>
      <c r="O9" s="604" t="s">
        <v>31</v>
      </c>
    </row>
    <row r="10" spans="1:15" ht="48">
      <c r="A10" s="700"/>
      <c r="B10" s="705"/>
      <c r="C10" s="688"/>
      <c r="D10" s="219">
        <v>0</v>
      </c>
      <c r="E10" s="216">
        <v>1</v>
      </c>
      <c r="F10" s="221" t="s">
        <v>1329</v>
      </c>
      <c r="G10" s="216" t="s">
        <v>32</v>
      </c>
      <c r="H10" s="489" t="s">
        <v>1214</v>
      </c>
      <c r="I10" s="216" t="s">
        <v>14</v>
      </c>
      <c r="J10" s="217" t="s">
        <v>15</v>
      </c>
      <c r="K10" s="218" t="s">
        <v>16</v>
      </c>
      <c r="L10" s="217" t="s">
        <v>17</v>
      </c>
      <c r="M10" s="217" t="s">
        <v>0</v>
      </c>
      <c r="N10" s="218" t="s">
        <v>18</v>
      </c>
      <c r="O10" s="218" t="s">
        <v>19</v>
      </c>
    </row>
    <row r="11" spans="1:15" ht="24">
      <c r="A11" s="700"/>
      <c r="B11" s="705"/>
      <c r="C11" s="688"/>
      <c r="D11" s="219">
        <v>0</v>
      </c>
      <c r="E11" s="216" t="s">
        <v>34</v>
      </c>
      <c r="F11" s="221" t="s">
        <v>1268</v>
      </c>
      <c r="G11" s="216" t="s">
        <v>35</v>
      </c>
      <c r="H11" s="490" t="s">
        <v>1215</v>
      </c>
      <c r="I11" s="216" t="s">
        <v>14</v>
      </c>
      <c r="J11" s="217" t="s">
        <v>22</v>
      </c>
      <c r="K11" s="218" t="s">
        <v>16</v>
      </c>
      <c r="L11" s="217" t="s">
        <v>17</v>
      </c>
      <c r="M11" s="217" t="s">
        <v>0</v>
      </c>
      <c r="N11" s="218" t="s">
        <v>18</v>
      </c>
      <c r="O11" s="218" t="s">
        <v>19</v>
      </c>
    </row>
    <row r="12" spans="1:15" ht="15">
      <c r="A12" s="700"/>
      <c r="B12" s="705"/>
      <c r="C12" s="688"/>
      <c r="D12" s="216" t="s">
        <v>24</v>
      </c>
      <c r="E12" s="216" t="s">
        <v>34</v>
      </c>
      <c r="F12" s="221" t="s">
        <v>1270</v>
      </c>
      <c r="G12" s="216" t="s">
        <v>37</v>
      </c>
      <c r="H12" s="489" t="s">
        <v>1216</v>
      </c>
      <c r="I12" s="216" t="s">
        <v>14</v>
      </c>
      <c r="J12" s="222" t="s">
        <v>39</v>
      </c>
      <c r="K12" s="218" t="s">
        <v>16</v>
      </c>
      <c r="L12" s="217" t="s">
        <v>17</v>
      </c>
      <c r="M12" s="217" t="s">
        <v>0</v>
      </c>
      <c r="N12" s="218" t="s">
        <v>69</v>
      </c>
      <c r="O12" s="218" t="s">
        <v>19</v>
      </c>
    </row>
    <row r="13" spans="1:15" ht="15">
      <c r="A13" s="700"/>
      <c r="B13" s="705"/>
      <c r="C13" s="688"/>
      <c r="D13" s="216" t="s">
        <v>24</v>
      </c>
      <c r="E13" s="216" t="s">
        <v>34</v>
      </c>
      <c r="F13" s="221" t="s">
        <v>1270</v>
      </c>
      <c r="G13" s="216" t="s">
        <v>41</v>
      </c>
      <c r="H13" s="489" t="s">
        <v>1219</v>
      </c>
      <c r="I13" s="216" t="s">
        <v>14</v>
      </c>
      <c r="J13" s="222" t="s">
        <v>39</v>
      </c>
      <c r="K13" s="218" t="s">
        <v>16</v>
      </c>
      <c r="L13" s="217" t="s">
        <v>17</v>
      </c>
      <c r="M13" s="217" t="s">
        <v>0</v>
      </c>
      <c r="N13" s="218" t="s">
        <v>18</v>
      </c>
      <c r="O13" s="218" t="s">
        <v>19</v>
      </c>
    </row>
    <row r="14" spans="1:15" ht="15">
      <c r="A14" s="700"/>
      <c r="B14" s="705"/>
      <c r="C14" s="688"/>
      <c r="D14" s="216" t="s">
        <v>24</v>
      </c>
      <c r="E14" s="216" t="s">
        <v>34</v>
      </c>
      <c r="F14" s="221" t="s">
        <v>1270</v>
      </c>
      <c r="G14" s="216" t="s">
        <v>43</v>
      </c>
      <c r="H14" s="489" t="s">
        <v>1220</v>
      </c>
      <c r="I14" s="216" t="s">
        <v>14</v>
      </c>
      <c r="J14" s="217" t="s">
        <v>15</v>
      </c>
      <c r="K14" s="218" t="s">
        <v>16</v>
      </c>
      <c r="L14" s="217" t="s">
        <v>17</v>
      </c>
      <c r="M14" s="217" t="s">
        <v>0</v>
      </c>
      <c r="N14" s="218" t="s">
        <v>18</v>
      </c>
      <c r="O14" s="218" t="s">
        <v>19</v>
      </c>
    </row>
    <row r="15" spans="1:15" ht="24">
      <c r="A15" s="700"/>
      <c r="B15" s="705"/>
      <c r="C15" s="688"/>
      <c r="D15" s="216" t="s">
        <v>24</v>
      </c>
      <c r="E15" s="216" t="s">
        <v>34</v>
      </c>
      <c r="F15" s="221" t="s">
        <v>1326</v>
      </c>
      <c r="G15" s="216" t="s">
        <v>45</v>
      </c>
      <c r="H15" s="489" t="s">
        <v>1221</v>
      </c>
      <c r="I15" s="216" t="s">
        <v>14</v>
      </c>
      <c r="J15" s="217" t="s">
        <v>46</v>
      </c>
      <c r="K15" s="218" t="s">
        <v>16</v>
      </c>
      <c r="L15" s="217" t="s">
        <v>17</v>
      </c>
      <c r="M15" s="217" t="s">
        <v>0</v>
      </c>
      <c r="N15" s="218" t="s">
        <v>18</v>
      </c>
      <c r="O15" s="218" t="s">
        <v>19</v>
      </c>
    </row>
    <row r="16" spans="1:15" ht="24">
      <c r="A16" s="700"/>
      <c r="B16" s="705"/>
      <c r="C16" s="688"/>
      <c r="D16" s="216" t="s">
        <v>24</v>
      </c>
      <c r="E16" s="216" t="s">
        <v>34</v>
      </c>
      <c r="F16" s="223" t="s">
        <v>1327</v>
      </c>
      <c r="G16" s="216" t="s">
        <v>47</v>
      </c>
      <c r="H16" s="489" t="s">
        <v>1222</v>
      </c>
      <c r="I16" s="216" t="s">
        <v>14</v>
      </c>
      <c r="J16" s="217" t="s">
        <v>48</v>
      </c>
      <c r="K16" s="218" t="s">
        <v>16</v>
      </c>
      <c r="L16" s="217" t="s">
        <v>17</v>
      </c>
      <c r="M16" s="217" t="s">
        <v>0</v>
      </c>
      <c r="N16" s="218" t="s">
        <v>18</v>
      </c>
      <c r="O16" s="218" t="s">
        <v>19</v>
      </c>
    </row>
    <row r="17" spans="1:15" ht="15">
      <c r="A17" s="700"/>
      <c r="B17" s="705"/>
      <c r="C17" s="688"/>
      <c r="D17" s="216" t="s">
        <v>24</v>
      </c>
      <c r="E17" s="216" t="s">
        <v>34</v>
      </c>
      <c r="F17" s="221" t="s">
        <v>1270</v>
      </c>
      <c r="G17" s="216" t="s">
        <v>49</v>
      </c>
      <c r="H17" s="489" t="s">
        <v>1223</v>
      </c>
      <c r="I17" s="216" t="s">
        <v>14</v>
      </c>
      <c r="J17" s="222" t="s">
        <v>50</v>
      </c>
      <c r="K17" s="218" t="s">
        <v>16</v>
      </c>
      <c r="L17" s="217" t="s">
        <v>17</v>
      </c>
      <c r="M17" s="217" t="s">
        <v>0</v>
      </c>
      <c r="N17" s="218" t="s">
        <v>18</v>
      </c>
      <c r="O17" s="218" t="s">
        <v>19</v>
      </c>
    </row>
    <row r="18" spans="1:15" ht="24">
      <c r="A18" s="700"/>
      <c r="B18" s="705"/>
      <c r="C18" s="688"/>
      <c r="D18" s="216" t="s">
        <v>24</v>
      </c>
      <c r="E18" s="216" t="s">
        <v>34</v>
      </c>
      <c r="F18" s="221" t="s">
        <v>1270</v>
      </c>
      <c r="G18" s="216" t="s">
        <v>51</v>
      </c>
      <c r="H18" s="489" t="s">
        <v>1224</v>
      </c>
      <c r="I18" s="216" t="s">
        <v>14</v>
      </c>
      <c r="J18" s="222" t="s">
        <v>52</v>
      </c>
      <c r="K18" s="218" t="s">
        <v>16</v>
      </c>
      <c r="L18" s="217" t="s">
        <v>17</v>
      </c>
      <c r="M18" s="217" t="s">
        <v>0</v>
      </c>
      <c r="N18" s="218" t="s">
        <v>18</v>
      </c>
      <c r="O18" s="218" t="s">
        <v>19</v>
      </c>
    </row>
    <row r="19" spans="1:15" ht="15">
      <c r="A19" s="700"/>
      <c r="B19" s="705"/>
      <c r="C19" s="688"/>
      <c r="D19" s="216" t="s">
        <v>24</v>
      </c>
      <c r="E19" s="216" t="s">
        <v>34</v>
      </c>
      <c r="F19" s="221" t="s">
        <v>1270</v>
      </c>
      <c r="G19" s="216" t="s">
        <v>53</v>
      </c>
      <c r="H19" s="489" t="s">
        <v>1225</v>
      </c>
      <c r="I19" s="216" t="s">
        <v>14</v>
      </c>
      <c r="J19" s="222" t="s">
        <v>46</v>
      </c>
      <c r="K19" s="218" t="s">
        <v>16</v>
      </c>
      <c r="L19" s="217" t="s">
        <v>17</v>
      </c>
      <c r="M19" s="217" t="s">
        <v>0</v>
      </c>
      <c r="N19" s="218" t="s">
        <v>18</v>
      </c>
      <c r="O19" s="218" t="s">
        <v>19</v>
      </c>
    </row>
    <row r="20" spans="1:15" ht="15">
      <c r="A20" s="700"/>
      <c r="B20" s="705"/>
      <c r="C20" s="688"/>
      <c r="D20" s="216" t="s">
        <v>24</v>
      </c>
      <c r="E20" s="216" t="s">
        <v>34</v>
      </c>
      <c r="F20" s="221" t="s">
        <v>1270</v>
      </c>
      <c r="G20" s="216" t="s">
        <v>54</v>
      </c>
      <c r="H20" s="489" t="s">
        <v>1226</v>
      </c>
      <c r="I20" s="216" t="s">
        <v>14</v>
      </c>
      <c r="J20" s="222" t="s">
        <v>39</v>
      </c>
      <c r="K20" s="218" t="s">
        <v>16</v>
      </c>
      <c r="L20" s="217" t="s">
        <v>17</v>
      </c>
      <c r="M20" s="217" t="s">
        <v>0</v>
      </c>
      <c r="N20" s="218" t="s">
        <v>18</v>
      </c>
      <c r="O20" s="218" t="s">
        <v>19</v>
      </c>
    </row>
    <row r="21" spans="1:15" ht="15">
      <c r="A21" s="700"/>
      <c r="B21" s="705"/>
      <c r="C21" s="688"/>
      <c r="D21" s="216" t="s">
        <v>24</v>
      </c>
      <c r="E21" s="216" t="s">
        <v>34</v>
      </c>
      <c r="F21" s="221" t="s">
        <v>1270</v>
      </c>
      <c r="G21" s="216" t="s">
        <v>55</v>
      </c>
      <c r="H21" s="489" t="s">
        <v>1227</v>
      </c>
      <c r="I21" s="216" t="s">
        <v>14</v>
      </c>
      <c r="J21" s="222" t="s">
        <v>39</v>
      </c>
      <c r="K21" s="218" t="s">
        <v>16</v>
      </c>
      <c r="L21" s="217" t="s">
        <v>17</v>
      </c>
      <c r="M21" s="217" t="s">
        <v>0</v>
      </c>
      <c r="N21" s="218" t="s">
        <v>18</v>
      </c>
      <c r="O21" s="218" t="s">
        <v>19</v>
      </c>
    </row>
    <row r="22" spans="1:15" ht="15">
      <c r="A22" s="700"/>
      <c r="B22" s="705"/>
      <c r="C22" s="688"/>
      <c r="D22" s="216" t="s">
        <v>24</v>
      </c>
      <c r="E22" s="216" t="s">
        <v>34</v>
      </c>
      <c r="F22" s="221" t="s">
        <v>1270</v>
      </c>
      <c r="G22" s="216" t="s">
        <v>56</v>
      </c>
      <c r="H22" s="489" t="s">
        <v>1228</v>
      </c>
      <c r="I22" s="216" t="s">
        <v>14</v>
      </c>
      <c r="J22" s="217" t="s">
        <v>22</v>
      </c>
      <c r="K22" s="218" t="s">
        <v>16</v>
      </c>
      <c r="L22" s="217" t="s">
        <v>17</v>
      </c>
      <c r="M22" s="217" t="s">
        <v>0</v>
      </c>
      <c r="N22" s="218" t="s">
        <v>18</v>
      </c>
      <c r="O22" s="218" t="s">
        <v>19</v>
      </c>
    </row>
    <row r="23" spans="1:15" ht="15">
      <c r="A23" s="700"/>
      <c r="B23" s="705"/>
      <c r="C23" s="688"/>
      <c r="D23" s="216" t="s">
        <v>24</v>
      </c>
      <c r="E23" s="216" t="s">
        <v>34</v>
      </c>
      <c r="F23" s="224" t="s">
        <v>1271</v>
      </c>
      <c r="G23" s="216" t="s">
        <v>57</v>
      </c>
      <c r="H23" s="489" t="s">
        <v>1229</v>
      </c>
      <c r="I23" s="216" t="s">
        <v>58</v>
      </c>
      <c r="J23" s="225" t="s">
        <v>59</v>
      </c>
      <c r="K23" s="218" t="s">
        <v>16</v>
      </c>
      <c r="L23" s="217" t="s">
        <v>17</v>
      </c>
      <c r="M23" s="217" t="s">
        <v>0</v>
      </c>
      <c r="N23" s="218" t="s">
        <v>18</v>
      </c>
      <c r="O23" s="218" t="s">
        <v>19</v>
      </c>
    </row>
    <row r="24" spans="1:15" ht="36">
      <c r="A24" s="700"/>
      <c r="B24" s="705"/>
      <c r="C24" s="688"/>
      <c r="D24" s="216" t="s">
        <v>24</v>
      </c>
      <c r="E24" s="216" t="s">
        <v>34</v>
      </c>
      <c r="F24" s="224" t="s">
        <v>1272</v>
      </c>
      <c r="G24" s="216" t="s">
        <v>60</v>
      </c>
      <c r="H24" s="490" t="s">
        <v>1230</v>
      </c>
      <c r="I24" s="216" t="s">
        <v>61</v>
      </c>
      <c r="J24" s="225" t="s">
        <v>62</v>
      </c>
      <c r="K24" s="218" t="s">
        <v>16</v>
      </c>
      <c r="L24" s="217" t="s">
        <v>17</v>
      </c>
      <c r="M24" s="217" t="s">
        <v>0</v>
      </c>
      <c r="N24" s="218" t="s">
        <v>18</v>
      </c>
      <c r="O24" s="218" t="s">
        <v>19</v>
      </c>
    </row>
    <row r="25" spans="1:15" ht="36">
      <c r="A25" s="700"/>
      <c r="B25" s="705"/>
      <c r="C25" s="688"/>
      <c r="D25" s="216" t="s">
        <v>34</v>
      </c>
      <c r="E25" s="216" t="s">
        <v>24</v>
      </c>
      <c r="F25" s="224" t="s">
        <v>1273</v>
      </c>
      <c r="G25" s="216" t="s">
        <v>63</v>
      </c>
      <c r="H25" s="490" t="s">
        <v>1231</v>
      </c>
      <c r="I25" s="216" t="s">
        <v>64</v>
      </c>
      <c r="J25" s="225" t="s">
        <v>65</v>
      </c>
      <c r="K25" s="218" t="s">
        <v>16</v>
      </c>
      <c r="L25" s="217" t="s">
        <v>17</v>
      </c>
      <c r="M25" s="217" t="s">
        <v>0</v>
      </c>
      <c r="N25" s="218" t="s">
        <v>18</v>
      </c>
      <c r="O25" s="218" t="s">
        <v>19</v>
      </c>
    </row>
    <row r="26" spans="1:15" ht="36">
      <c r="A26" s="700"/>
      <c r="B26" s="705"/>
      <c r="C26" s="688"/>
      <c r="D26" s="226" t="s">
        <v>24</v>
      </c>
      <c r="E26" s="226" t="s">
        <v>1769</v>
      </c>
      <c r="F26" s="227" t="s">
        <v>1273</v>
      </c>
      <c r="G26" s="226" t="s">
        <v>1803</v>
      </c>
      <c r="H26" s="491" t="s">
        <v>1232</v>
      </c>
      <c r="I26" s="226" t="s">
        <v>64</v>
      </c>
      <c r="J26" s="228" t="s">
        <v>65</v>
      </c>
      <c r="K26" s="229" t="s">
        <v>1770</v>
      </c>
      <c r="L26" s="229" t="s">
        <v>17</v>
      </c>
      <c r="M26" s="229" t="s">
        <v>0</v>
      </c>
      <c r="N26" s="230" t="s">
        <v>69</v>
      </c>
      <c r="O26" s="230" t="s">
        <v>1771</v>
      </c>
    </row>
    <row r="27" spans="1:15" ht="192">
      <c r="A27" s="700"/>
      <c r="B27" s="705"/>
      <c r="C27" s="688"/>
      <c r="D27" s="231">
        <v>1</v>
      </c>
      <c r="E27" s="232" t="s">
        <v>24</v>
      </c>
      <c r="F27" s="233" t="s">
        <v>1330</v>
      </c>
      <c r="G27" s="232" t="s">
        <v>70</v>
      </c>
      <c r="H27" s="606" t="s">
        <v>1233</v>
      </c>
      <c r="I27" s="232" t="s">
        <v>71</v>
      </c>
      <c r="J27" s="234" t="s">
        <v>72</v>
      </c>
      <c r="K27" s="218" t="s">
        <v>16</v>
      </c>
      <c r="L27" s="236" t="s">
        <v>17</v>
      </c>
      <c r="M27" s="236" t="s">
        <v>0</v>
      </c>
      <c r="N27" s="218" t="s">
        <v>18</v>
      </c>
      <c r="O27" s="235" t="s">
        <v>19</v>
      </c>
    </row>
    <row r="28" spans="1:15" ht="44.25" customHeight="1">
      <c r="A28" s="700" t="s">
        <v>11</v>
      </c>
      <c r="B28" s="705"/>
      <c r="C28" s="688" t="s">
        <v>1768</v>
      </c>
      <c r="D28" s="237">
        <v>0</v>
      </c>
      <c r="E28" s="216" t="s">
        <v>34</v>
      </c>
      <c r="F28" s="221" t="s">
        <v>1274</v>
      </c>
      <c r="G28" s="216" t="s">
        <v>73</v>
      </c>
      <c r="H28" s="490" t="s">
        <v>1234</v>
      </c>
      <c r="I28" s="216" t="s">
        <v>71</v>
      </c>
      <c r="J28" s="225" t="s">
        <v>72</v>
      </c>
      <c r="K28" s="218" t="s">
        <v>16</v>
      </c>
      <c r="L28" s="217" t="s">
        <v>17</v>
      </c>
      <c r="M28" s="217" t="s">
        <v>0</v>
      </c>
      <c r="N28" s="218" t="s">
        <v>18</v>
      </c>
      <c r="O28" s="218" t="s">
        <v>19</v>
      </c>
    </row>
    <row r="29" spans="1:15" ht="30.75" customHeight="1">
      <c r="A29" s="700"/>
      <c r="B29" s="705"/>
      <c r="C29" s="688"/>
      <c r="D29" s="237">
        <v>0</v>
      </c>
      <c r="E29" s="216" t="s">
        <v>34</v>
      </c>
      <c r="F29" s="221" t="s">
        <v>1275</v>
      </c>
      <c r="G29" s="216" t="s">
        <v>74</v>
      </c>
      <c r="H29" s="490" t="s">
        <v>1235</v>
      </c>
      <c r="I29" s="216" t="s">
        <v>71</v>
      </c>
      <c r="J29" s="225" t="s">
        <v>75</v>
      </c>
      <c r="K29" s="218" t="s">
        <v>16</v>
      </c>
      <c r="L29" s="217" t="s">
        <v>17</v>
      </c>
      <c r="M29" s="217" t="s">
        <v>0</v>
      </c>
      <c r="N29" s="218" t="s">
        <v>18</v>
      </c>
      <c r="O29" s="218" t="s">
        <v>19</v>
      </c>
    </row>
    <row r="30" spans="1:15" ht="36">
      <c r="A30" s="700"/>
      <c r="B30" s="705"/>
      <c r="C30" s="688"/>
      <c r="D30" s="237">
        <v>0</v>
      </c>
      <c r="E30" s="216" t="s">
        <v>34</v>
      </c>
      <c r="F30" s="221" t="s">
        <v>1276</v>
      </c>
      <c r="G30" s="216" t="s">
        <v>76</v>
      </c>
      <c r="H30" s="490" t="s">
        <v>1236</v>
      </c>
      <c r="I30" s="216" t="s">
        <v>77</v>
      </c>
      <c r="J30" s="225" t="s">
        <v>78</v>
      </c>
      <c r="K30" s="218" t="s">
        <v>16</v>
      </c>
      <c r="L30" s="217" t="s">
        <v>17</v>
      </c>
      <c r="M30" s="217" t="s">
        <v>0</v>
      </c>
      <c r="N30" s="218" t="s">
        <v>18</v>
      </c>
      <c r="O30" s="218" t="s">
        <v>19</v>
      </c>
    </row>
    <row r="31" spans="1:15" ht="60">
      <c r="A31" s="700"/>
      <c r="B31" s="705"/>
      <c r="C31" s="688"/>
      <c r="D31" s="237">
        <v>0</v>
      </c>
      <c r="E31" s="216" t="s">
        <v>34</v>
      </c>
      <c r="F31" s="238" t="s">
        <v>1277</v>
      </c>
      <c r="G31" s="216" t="s">
        <v>79</v>
      </c>
      <c r="H31" s="490" t="s">
        <v>1237</v>
      </c>
      <c r="I31" s="216" t="s">
        <v>80</v>
      </c>
      <c r="J31" s="225" t="s">
        <v>81</v>
      </c>
      <c r="K31" s="218" t="s">
        <v>16</v>
      </c>
      <c r="L31" s="217" t="s">
        <v>17</v>
      </c>
      <c r="M31" s="217" t="s">
        <v>0</v>
      </c>
      <c r="N31" s="218" t="s">
        <v>18</v>
      </c>
      <c r="O31" s="218" t="s">
        <v>19</v>
      </c>
    </row>
    <row r="32" spans="1:15" ht="55.5" customHeight="1">
      <c r="A32" s="700"/>
      <c r="B32" s="705"/>
      <c r="C32" s="688"/>
      <c r="D32" s="237">
        <v>0</v>
      </c>
      <c r="E32" s="216" t="s">
        <v>34</v>
      </c>
      <c r="F32" s="224" t="s">
        <v>1278</v>
      </c>
      <c r="G32" s="216" t="s">
        <v>82</v>
      </c>
      <c r="H32" s="490" t="s">
        <v>1238</v>
      </c>
      <c r="I32" s="216" t="s">
        <v>83</v>
      </c>
      <c r="J32" s="225" t="s">
        <v>84</v>
      </c>
      <c r="K32" s="218" t="s">
        <v>16</v>
      </c>
      <c r="L32" s="217" t="s">
        <v>17</v>
      </c>
      <c r="M32" s="217" t="s">
        <v>0</v>
      </c>
      <c r="N32" s="218" t="s">
        <v>18</v>
      </c>
      <c r="O32" s="218" t="s">
        <v>19</v>
      </c>
    </row>
    <row r="33" spans="1:15" ht="27.75" customHeight="1">
      <c r="A33" s="700"/>
      <c r="B33" s="705"/>
      <c r="C33" s="688"/>
      <c r="D33" s="607" t="s">
        <v>23</v>
      </c>
      <c r="E33" s="608" t="s">
        <v>24</v>
      </c>
      <c r="F33" s="703" t="s">
        <v>1331</v>
      </c>
      <c r="G33" s="608" t="s">
        <v>85</v>
      </c>
      <c r="H33" s="609" t="s">
        <v>1889</v>
      </c>
      <c r="I33" s="608" t="s">
        <v>86</v>
      </c>
      <c r="J33" s="698" t="s">
        <v>87</v>
      </c>
      <c r="K33" s="458" t="s">
        <v>1772</v>
      </c>
      <c r="L33" s="220" t="s">
        <v>17</v>
      </c>
      <c r="M33" s="220" t="s">
        <v>0</v>
      </c>
      <c r="N33" s="458" t="s">
        <v>18</v>
      </c>
      <c r="O33" s="458" t="s">
        <v>1773</v>
      </c>
    </row>
    <row r="34" spans="1:15" ht="30.75" customHeight="1">
      <c r="A34" s="700"/>
      <c r="B34" s="705"/>
      <c r="C34" s="688"/>
      <c r="D34" s="607">
        <v>0</v>
      </c>
      <c r="E34" s="608" t="s">
        <v>34</v>
      </c>
      <c r="F34" s="704"/>
      <c r="G34" s="610" t="s">
        <v>1774</v>
      </c>
      <c r="H34" s="611" t="s">
        <v>1240</v>
      </c>
      <c r="I34" s="610" t="s">
        <v>86</v>
      </c>
      <c r="J34" s="699"/>
      <c r="K34" s="458" t="s">
        <v>1775</v>
      </c>
      <c r="L34" s="220" t="s">
        <v>17</v>
      </c>
      <c r="M34" s="220" t="s">
        <v>0</v>
      </c>
      <c r="N34" s="458" t="s">
        <v>1776</v>
      </c>
      <c r="O34" s="458" t="s">
        <v>19</v>
      </c>
    </row>
    <row r="35" spans="1:15" ht="48">
      <c r="A35" s="700"/>
      <c r="B35" s="705"/>
      <c r="C35" s="688"/>
      <c r="D35" s="237">
        <v>0</v>
      </c>
      <c r="E35" s="216" t="s">
        <v>34</v>
      </c>
      <c r="F35" s="224" t="s">
        <v>1795</v>
      </c>
      <c r="G35" s="216" t="s">
        <v>88</v>
      </c>
      <c r="H35" s="490" t="s">
        <v>1242</v>
      </c>
      <c r="I35" s="216" t="s">
        <v>89</v>
      </c>
      <c r="J35" s="225" t="s">
        <v>90</v>
      </c>
      <c r="K35" s="218" t="s">
        <v>16</v>
      </c>
      <c r="L35" s="217" t="s">
        <v>17</v>
      </c>
      <c r="M35" s="217" t="s">
        <v>0</v>
      </c>
      <c r="N35" s="218" t="s">
        <v>18</v>
      </c>
      <c r="O35" s="218" t="s">
        <v>19</v>
      </c>
    </row>
    <row r="36" spans="1:15" ht="48">
      <c r="A36" s="700"/>
      <c r="B36" s="705"/>
      <c r="C36" s="688"/>
      <c r="D36" s="237">
        <v>1</v>
      </c>
      <c r="E36" s="600" t="s">
        <v>24</v>
      </c>
      <c r="F36" s="621" t="s">
        <v>1332</v>
      </c>
      <c r="G36" s="600" t="s">
        <v>91</v>
      </c>
      <c r="H36" s="612" t="s">
        <v>1239</v>
      </c>
      <c r="I36" s="600" t="s">
        <v>92</v>
      </c>
      <c r="J36" s="613" t="s">
        <v>93</v>
      </c>
      <c r="K36" s="218" t="s">
        <v>16</v>
      </c>
      <c r="L36" s="217" t="s">
        <v>17</v>
      </c>
      <c r="M36" s="217" t="s">
        <v>0</v>
      </c>
      <c r="N36" s="218" t="s">
        <v>18</v>
      </c>
      <c r="O36" s="218" t="s">
        <v>19</v>
      </c>
    </row>
    <row r="37" spans="1:15" ht="36">
      <c r="A37" s="700"/>
      <c r="B37" s="705"/>
      <c r="C37" s="688"/>
      <c r="D37" s="237">
        <v>0</v>
      </c>
      <c r="E37" s="216" t="s">
        <v>34</v>
      </c>
      <c r="F37" s="224" t="s">
        <v>1279</v>
      </c>
      <c r="G37" s="216" t="s">
        <v>94</v>
      </c>
      <c r="H37" s="492" t="s">
        <v>1243</v>
      </c>
      <c r="I37" s="216" t="s">
        <v>95</v>
      </c>
      <c r="J37" s="225" t="s">
        <v>96</v>
      </c>
      <c r="K37" s="218" t="s">
        <v>16</v>
      </c>
      <c r="L37" s="217" t="s">
        <v>17</v>
      </c>
      <c r="M37" s="217" t="s">
        <v>0</v>
      </c>
      <c r="N37" s="218" t="s">
        <v>18</v>
      </c>
      <c r="O37" s="218" t="s">
        <v>19</v>
      </c>
    </row>
    <row r="38" spans="1:15" ht="36">
      <c r="A38" s="700"/>
      <c r="B38" s="705"/>
      <c r="C38" s="688"/>
      <c r="D38" s="239">
        <v>0</v>
      </c>
      <c r="E38" s="240" t="s">
        <v>34</v>
      </c>
      <c r="F38" s="224" t="s">
        <v>1796</v>
      </c>
      <c r="G38" s="240" t="s">
        <v>97</v>
      </c>
      <c r="H38" s="490" t="s">
        <v>1244</v>
      </c>
      <c r="I38" s="240" t="s">
        <v>98</v>
      </c>
      <c r="J38" s="225" t="s">
        <v>99</v>
      </c>
      <c r="K38" s="218" t="s">
        <v>16</v>
      </c>
      <c r="L38" s="217" t="s">
        <v>17</v>
      </c>
      <c r="M38" s="217" t="s">
        <v>0</v>
      </c>
      <c r="N38" s="218" t="s">
        <v>18</v>
      </c>
      <c r="O38" s="218" t="s">
        <v>19</v>
      </c>
    </row>
    <row r="39" spans="1:15" ht="36">
      <c r="A39" s="700"/>
      <c r="B39" s="705"/>
      <c r="C39" s="688"/>
      <c r="D39" s="237">
        <v>0</v>
      </c>
      <c r="E39" s="216" t="s">
        <v>34</v>
      </c>
      <c r="F39" s="224" t="s">
        <v>1280</v>
      </c>
      <c r="G39" s="216" t="s">
        <v>100</v>
      </c>
      <c r="H39" s="490" t="s">
        <v>1246</v>
      </c>
      <c r="I39" s="216" t="s">
        <v>101</v>
      </c>
      <c r="J39" s="225" t="s">
        <v>102</v>
      </c>
      <c r="K39" s="218" t="s">
        <v>16</v>
      </c>
      <c r="L39" s="217" t="s">
        <v>17</v>
      </c>
      <c r="M39" s="217" t="s">
        <v>0</v>
      </c>
      <c r="N39" s="218" t="s">
        <v>18</v>
      </c>
      <c r="O39" s="218" t="s">
        <v>19</v>
      </c>
    </row>
    <row r="40" spans="1:15" ht="60">
      <c r="A40" s="700"/>
      <c r="B40" s="705"/>
      <c r="C40" s="688"/>
      <c r="D40" s="237">
        <v>1</v>
      </c>
      <c r="E40" s="216" t="s">
        <v>24</v>
      </c>
      <c r="F40" s="224" t="s">
        <v>1281</v>
      </c>
      <c r="G40" s="216" t="s">
        <v>103</v>
      </c>
      <c r="H40" s="490" t="s">
        <v>1241</v>
      </c>
      <c r="I40" s="216" t="s">
        <v>104</v>
      </c>
      <c r="J40" s="225" t="s">
        <v>105</v>
      </c>
      <c r="K40" s="218" t="s">
        <v>16</v>
      </c>
      <c r="L40" s="217" t="s">
        <v>17</v>
      </c>
      <c r="M40" s="217" t="s">
        <v>0</v>
      </c>
      <c r="N40" s="218" t="s">
        <v>18</v>
      </c>
      <c r="O40" s="218" t="s">
        <v>19</v>
      </c>
    </row>
    <row r="41" spans="1:15" ht="48">
      <c r="A41" s="700"/>
      <c r="B41" s="705"/>
      <c r="C41" s="688"/>
      <c r="D41" s="237">
        <v>0</v>
      </c>
      <c r="E41" s="216" t="s">
        <v>34</v>
      </c>
      <c r="F41" s="224" t="s">
        <v>1282</v>
      </c>
      <c r="G41" s="216" t="s">
        <v>106</v>
      </c>
      <c r="H41" s="490" t="s">
        <v>1247</v>
      </c>
      <c r="I41" s="216" t="s">
        <v>107</v>
      </c>
      <c r="J41" s="225" t="s">
        <v>108</v>
      </c>
      <c r="K41" s="218" t="s">
        <v>16</v>
      </c>
      <c r="L41" s="217" t="s">
        <v>17</v>
      </c>
      <c r="M41" s="217" t="s">
        <v>0</v>
      </c>
      <c r="N41" s="218" t="s">
        <v>18</v>
      </c>
      <c r="O41" s="218" t="s">
        <v>19</v>
      </c>
    </row>
    <row r="42" spans="1:15" ht="36">
      <c r="A42" s="700"/>
      <c r="B42" s="705"/>
      <c r="C42" s="688"/>
      <c r="D42" s="237">
        <v>0</v>
      </c>
      <c r="E42" s="216" t="s">
        <v>34</v>
      </c>
      <c r="F42" s="224" t="s">
        <v>1283</v>
      </c>
      <c r="G42" s="216" t="s">
        <v>109</v>
      </c>
      <c r="H42" s="490" t="s">
        <v>1248</v>
      </c>
      <c r="I42" s="216" t="s">
        <v>110</v>
      </c>
      <c r="J42" s="225" t="s">
        <v>111</v>
      </c>
      <c r="K42" s="218" t="s">
        <v>16</v>
      </c>
      <c r="L42" s="217" t="s">
        <v>17</v>
      </c>
      <c r="M42" s="217" t="s">
        <v>0</v>
      </c>
      <c r="N42" s="218" t="s">
        <v>18</v>
      </c>
      <c r="O42" s="218" t="s">
        <v>19</v>
      </c>
    </row>
    <row r="43" spans="1:15" ht="132">
      <c r="A43" s="700"/>
      <c r="B43" s="705"/>
      <c r="C43" s="688"/>
      <c r="D43" s="237">
        <v>1</v>
      </c>
      <c r="E43" s="600" t="s">
        <v>24</v>
      </c>
      <c r="F43" s="621" t="s">
        <v>1284</v>
      </c>
      <c r="G43" s="600" t="s">
        <v>112</v>
      </c>
      <c r="H43" s="612" t="s">
        <v>1245</v>
      </c>
      <c r="I43" s="600" t="s">
        <v>113</v>
      </c>
      <c r="J43" s="613" t="s">
        <v>114</v>
      </c>
      <c r="K43" s="218" t="s">
        <v>16</v>
      </c>
      <c r="L43" s="217" t="s">
        <v>17</v>
      </c>
      <c r="M43" s="217" t="s">
        <v>0</v>
      </c>
      <c r="N43" s="218" t="s">
        <v>18</v>
      </c>
      <c r="O43" s="218" t="s">
        <v>19</v>
      </c>
    </row>
    <row r="44" spans="1:15" ht="60">
      <c r="A44" s="700"/>
      <c r="B44" s="705"/>
      <c r="C44" s="688"/>
      <c r="D44" s="237">
        <v>0</v>
      </c>
      <c r="E44" s="216" t="s">
        <v>34</v>
      </c>
      <c r="F44" s="224" t="s">
        <v>1797</v>
      </c>
      <c r="G44" s="216" t="s">
        <v>115</v>
      </c>
      <c r="H44" s="490" t="s">
        <v>1249</v>
      </c>
      <c r="I44" s="216" t="s">
        <v>113</v>
      </c>
      <c r="J44" s="225" t="s">
        <v>114</v>
      </c>
      <c r="K44" s="218" t="s">
        <v>16</v>
      </c>
      <c r="L44" s="217" t="s">
        <v>17</v>
      </c>
      <c r="M44" s="217" t="s">
        <v>0</v>
      </c>
      <c r="N44" s="218" t="s">
        <v>18</v>
      </c>
      <c r="O44" s="218" t="s">
        <v>19</v>
      </c>
    </row>
    <row r="45" spans="1:15" ht="36">
      <c r="A45" s="700"/>
      <c r="B45" s="705"/>
      <c r="C45" s="688"/>
      <c r="D45" s="241">
        <v>0</v>
      </c>
      <c r="E45" s="216" t="s">
        <v>34</v>
      </c>
      <c r="F45" s="224" t="s">
        <v>1285</v>
      </c>
      <c r="G45" s="216" t="s">
        <v>116</v>
      </c>
      <c r="H45" s="490" t="s">
        <v>1250</v>
      </c>
      <c r="I45" s="216" t="s">
        <v>117</v>
      </c>
      <c r="J45" s="225" t="s">
        <v>118</v>
      </c>
      <c r="K45" s="218" t="s">
        <v>16</v>
      </c>
      <c r="L45" s="217" t="s">
        <v>17</v>
      </c>
      <c r="M45" s="217" t="s">
        <v>0</v>
      </c>
      <c r="N45" s="218" t="s">
        <v>18</v>
      </c>
      <c r="O45" s="218" t="s">
        <v>19</v>
      </c>
    </row>
    <row r="46" spans="1:15" ht="24">
      <c r="A46" s="700"/>
      <c r="B46" s="705"/>
      <c r="C46" s="688"/>
      <c r="D46" s="237">
        <v>0</v>
      </c>
      <c r="E46" s="216" t="s">
        <v>34</v>
      </c>
      <c r="F46" s="224" t="s">
        <v>1286</v>
      </c>
      <c r="G46" s="216" t="s">
        <v>119</v>
      </c>
      <c r="H46" s="490" t="s">
        <v>1251</v>
      </c>
      <c r="I46" s="216" t="s">
        <v>120</v>
      </c>
      <c r="J46" s="225" t="s">
        <v>121</v>
      </c>
      <c r="K46" s="218" t="s">
        <v>16</v>
      </c>
      <c r="L46" s="217" t="s">
        <v>17</v>
      </c>
      <c r="M46" s="217" t="s">
        <v>0</v>
      </c>
      <c r="N46" s="218" t="s">
        <v>18</v>
      </c>
      <c r="O46" s="218" t="s">
        <v>19</v>
      </c>
    </row>
    <row r="47" spans="1:15" ht="24">
      <c r="A47" s="700" t="s">
        <v>11</v>
      </c>
      <c r="B47" s="705"/>
      <c r="C47" s="688" t="s">
        <v>1777</v>
      </c>
      <c r="D47" s="242">
        <v>0</v>
      </c>
      <c r="E47" s="216" t="s">
        <v>34</v>
      </c>
      <c r="F47" s="224" t="s">
        <v>1798</v>
      </c>
      <c r="G47" s="216" t="s">
        <v>122</v>
      </c>
      <c r="H47" s="490" t="s">
        <v>1252</v>
      </c>
      <c r="I47" s="216" t="s">
        <v>123</v>
      </c>
      <c r="J47" s="225" t="s">
        <v>124</v>
      </c>
      <c r="K47" s="218" t="s">
        <v>16</v>
      </c>
      <c r="L47" s="217" t="s">
        <v>17</v>
      </c>
      <c r="M47" s="217" t="s">
        <v>0</v>
      </c>
      <c r="N47" s="218" t="s">
        <v>18</v>
      </c>
      <c r="O47" s="218" t="s">
        <v>19</v>
      </c>
    </row>
    <row r="48" spans="1:15" ht="48">
      <c r="A48" s="700"/>
      <c r="B48" s="705"/>
      <c r="C48" s="688"/>
      <c r="D48" s="242">
        <v>0</v>
      </c>
      <c r="E48" s="216" t="s">
        <v>34</v>
      </c>
      <c r="F48" s="224" t="s">
        <v>1287</v>
      </c>
      <c r="G48" s="216" t="s">
        <v>125</v>
      </c>
      <c r="H48" s="490" t="s">
        <v>1253</v>
      </c>
      <c r="I48" s="216" t="s">
        <v>126</v>
      </c>
      <c r="J48" s="225" t="s">
        <v>127</v>
      </c>
      <c r="K48" s="218" t="s">
        <v>16</v>
      </c>
      <c r="L48" s="217" t="s">
        <v>17</v>
      </c>
      <c r="M48" s="217" t="s">
        <v>0</v>
      </c>
      <c r="N48" s="218" t="s">
        <v>18</v>
      </c>
      <c r="O48" s="218" t="s">
        <v>19</v>
      </c>
    </row>
    <row r="49" spans="1:15" ht="24">
      <c r="A49" s="700"/>
      <c r="B49" s="705"/>
      <c r="C49" s="688"/>
      <c r="D49" s="242">
        <v>0</v>
      </c>
      <c r="E49" s="216" t="s">
        <v>34</v>
      </c>
      <c r="F49" s="224" t="s">
        <v>1288</v>
      </c>
      <c r="G49" s="216" t="s">
        <v>128</v>
      </c>
      <c r="H49" s="490" t="s">
        <v>1254</v>
      </c>
      <c r="I49" s="216" t="s">
        <v>129</v>
      </c>
      <c r="J49" s="225" t="s">
        <v>130</v>
      </c>
      <c r="K49" s="218" t="s">
        <v>16</v>
      </c>
      <c r="L49" s="217" t="s">
        <v>17</v>
      </c>
      <c r="M49" s="217" t="s">
        <v>0</v>
      </c>
      <c r="N49" s="218" t="s">
        <v>18</v>
      </c>
      <c r="O49" s="218" t="s">
        <v>19</v>
      </c>
    </row>
    <row r="50" spans="1:15" ht="15">
      <c r="A50" s="700"/>
      <c r="B50" s="705"/>
      <c r="C50" s="688"/>
      <c r="D50" s="242">
        <v>0</v>
      </c>
      <c r="E50" s="216" t="s">
        <v>34</v>
      </c>
      <c r="F50" s="224" t="s">
        <v>1289</v>
      </c>
      <c r="G50" s="216" t="s">
        <v>131</v>
      </c>
      <c r="H50" s="490" t="s">
        <v>1255</v>
      </c>
      <c r="I50" s="216" t="s">
        <v>132</v>
      </c>
      <c r="J50" s="225" t="s">
        <v>133</v>
      </c>
      <c r="K50" s="218" t="s">
        <v>16</v>
      </c>
      <c r="L50" s="217" t="s">
        <v>17</v>
      </c>
      <c r="M50" s="217" t="s">
        <v>0</v>
      </c>
      <c r="N50" s="218" t="s">
        <v>18</v>
      </c>
      <c r="O50" s="218" t="s">
        <v>19</v>
      </c>
    </row>
    <row r="51" spans="1:15" ht="32.25" customHeight="1">
      <c r="A51" s="700"/>
      <c r="B51" s="705"/>
      <c r="C51" s="688"/>
      <c r="D51" s="614">
        <v>1</v>
      </c>
      <c r="E51" s="608" t="s">
        <v>24</v>
      </c>
      <c r="F51" s="703" t="s">
        <v>1290</v>
      </c>
      <c r="G51" s="608" t="s">
        <v>134</v>
      </c>
      <c r="H51" s="609" t="s">
        <v>1889</v>
      </c>
      <c r="I51" s="608" t="s">
        <v>135</v>
      </c>
      <c r="J51" s="698" t="s">
        <v>136</v>
      </c>
      <c r="K51" s="458" t="s">
        <v>1772</v>
      </c>
      <c r="L51" s="220" t="s">
        <v>17</v>
      </c>
      <c r="M51" s="220" t="s">
        <v>0</v>
      </c>
      <c r="N51" s="458" t="s">
        <v>18</v>
      </c>
      <c r="O51" s="458" t="s">
        <v>1773</v>
      </c>
    </row>
    <row r="52" spans="1:15" ht="30.75" customHeight="1">
      <c r="A52" s="700"/>
      <c r="B52" s="705"/>
      <c r="C52" s="688"/>
      <c r="D52" s="614">
        <v>0</v>
      </c>
      <c r="E52" s="608" t="s">
        <v>34</v>
      </c>
      <c r="F52" s="704"/>
      <c r="G52" s="608" t="s">
        <v>1778</v>
      </c>
      <c r="H52" s="609" t="s">
        <v>1779</v>
      </c>
      <c r="I52" s="608" t="s">
        <v>135</v>
      </c>
      <c r="J52" s="699"/>
      <c r="K52" s="458" t="s">
        <v>1775</v>
      </c>
      <c r="L52" s="220" t="s">
        <v>17</v>
      </c>
      <c r="M52" s="220" t="s">
        <v>0</v>
      </c>
      <c r="N52" s="458" t="s">
        <v>1776</v>
      </c>
      <c r="O52" s="458" t="s">
        <v>19</v>
      </c>
    </row>
    <row r="53" spans="1:15" ht="59.25" customHeight="1">
      <c r="A53" s="700"/>
      <c r="B53" s="705"/>
      <c r="C53" s="688"/>
      <c r="D53" s="242">
        <v>0</v>
      </c>
      <c r="E53" s="216" t="s">
        <v>34</v>
      </c>
      <c r="F53" s="224" t="s">
        <v>1333</v>
      </c>
      <c r="G53" s="216" t="s">
        <v>137</v>
      </c>
      <c r="H53" s="490" t="s">
        <v>1780</v>
      </c>
      <c r="I53" s="216" t="s">
        <v>138</v>
      </c>
      <c r="J53" s="222" t="s">
        <v>139</v>
      </c>
      <c r="K53" s="218" t="s">
        <v>16</v>
      </c>
      <c r="L53" s="217" t="s">
        <v>17</v>
      </c>
      <c r="M53" s="217" t="s">
        <v>0</v>
      </c>
      <c r="N53" s="218" t="s">
        <v>18</v>
      </c>
      <c r="O53" s="218" t="s">
        <v>19</v>
      </c>
    </row>
    <row r="54" spans="1:15" ht="53.25" customHeight="1">
      <c r="A54" s="701"/>
      <c r="B54" s="705"/>
      <c r="C54" s="702"/>
      <c r="D54" s="242">
        <v>0</v>
      </c>
      <c r="E54" s="216" t="s">
        <v>34</v>
      </c>
      <c r="F54" s="243" t="s">
        <v>1291</v>
      </c>
      <c r="G54" s="216" t="s">
        <v>140</v>
      </c>
      <c r="H54" s="490" t="s">
        <v>1781</v>
      </c>
      <c r="I54" s="216" t="s">
        <v>141</v>
      </c>
      <c r="J54" s="222" t="s">
        <v>142</v>
      </c>
      <c r="K54" s="218" t="s">
        <v>16</v>
      </c>
      <c r="L54" s="217" t="s">
        <v>17</v>
      </c>
      <c r="M54" s="217" t="s">
        <v>0</v>
      </c>
      <c r="N54" s="218" t="s">
        <v>18</v>
      </c>
      <c r="O54" s="218" t="s">
        <v>19</v>
      </c>
    </row>
    <row r="55" spans="1:15" ht="84">
      <c r="A55" s="713" t="s">
        <v>1782</v>
      </c>
      <c r="B55" s="714" t="s">
        <v>1328</v>
      </c>
      <c r="C55" s="717" t="s">
        <v>1783</v>
      </c>
      <c r="D55" s="244">
        <v>1</v>
      </c>
      <c r="E55" s="245" t="s">
        <v>24</v>
      </c>
      <c r="F55" s="246" t="s">
        <v>1334</v>
      </c>
      <c r="G55" s="245" t="s">
        <v>143</v>
      </c>
      <c r="H55" s="493" t="s">
        <v>305</v>
      </c>
      <c r="I55" s="245" t="s">
        <v>144</v>
      </c>
      <c r="J55" s="222" t="s">
        <v>145</v>
      </c>
      <c r="K55" s="218" t="s">
        <v>16</v>
      </c>
      <c r="L55" s="217" t="s">
        <v>17</v>
      </c>
      <c r="M55" s="217" t="s">
        <v>0</v>
      </c>
      <c r="N55" s="218" t="s">
        <v>18</v>
      </c>
      <c r="O55" s="218" t="s">
        <v>19</v>
      </c>
    </row>
    <row r="56" spans="1:15" ht="48">
      <c r="A56" s="713"/>
      <c r="B56" s="715"/>
      <c r="C56" s="717"/>
      <c r="D56" s="244">
        <v>0</v>
      </c>
      <c r="E56" s="245" t="s">
        <v>34</v>
      </c>
      <c r="F56" s="246" t="s">
        <v>1292</v>
      </c>
      <c r="G56" s="245" t="s">
        <v>146</v>
      </c>
      <c r="H56" s="493" t="s">
        <v>319</v>
      </c>
      <c r="I56" s="245" t="s">
        <v>144</v>
      </c>
      <c r="J56" s="222" t="s">
        <v>145</v>
      </c>
      <c r="K56" s="218" t="s">
        <v>16</v>
      </c>
      <c r="L56" s="217" t="s">
        <v>17</v>
      </c>
      <c r="M56" s="217" t="s">
        <v>0</v>
      </c>
      <c r="N56" s="218" t="s">
        <v>18</v>
      </c>
      <c r="O56" s="218" t="s">
        <v>19</v>
      </c>
    </row>
    <row r="57" spans="1:15" ht="42" customHeight="1">
      <c r="A57" s="713"/>
      <c r="B57" s="715"/>
      <c r="C57" s="717"/>
      <c r="D57" s="244">
        <v>0</v>
      </c>
      <c r="E57" s="245" t="s">
        <v>34</v>
      </c>
      <c r="F57" s="246" t="s">
        <v>1293</v>
      </c>
      <c r="G57" s="245" t="s">
        <v>147</v>
      </c>
      <c r="H57" s="493" t="s">
        <v>316</v>
      </c>
      <c r="I57" s="245" t="s">
        <v>144</v>
      </c>
      <c r="J57" s="222" t="s">
        <v>148</v>
      </c>
      <c r="K57" s="218" t="s">
        <v>16</v>
      </c>
      <c r="L57" s="217" t="s">
        <v>17</v>
      </c>
      <c r="M57" s="217" t="s">
        <v>0</v>
      </c>
      <c r="N57" s="218" t="s">
        <v>18</v>
      </c>
      <c r="O57" s="218" t="s">
        <v>19</v>
      </c>
    </row>
    <row r="58" spans="1:15" ht="24">
      <c r="A58" s="713"/>
      <c r="B58" s="715"/>
      <c r="C58" s="717"/>
      <c r="D58" s="247">
        <v>0</v>
      </c>
      <c r="E58" s="248" t="s">
        <v>34</v>
      </c>
      <c r="F58" s="246" t="s">
        <v>1294</v>
      </c>
      <c r="G58" s="248" t="s">
        <v>149</v>
      </c>
      <c r="H58" s="493" t="s">
        <v>315</v>
      </c>
      <c r="I58" s="245" t="s">
        <v>144</v>
      </c>
      <c r="J58" s="222" t="s">
        <v>150</v>
      </c>
      <c r="K58" s="218" t="s">
        <v>16</v>
      </c>
      <c r="L58" s="217" t="s">
        <v>17</v>
      </c>
      <c r="M58" s="217" t="s">
        <v>0</v>
      </c>
      <c r="N58" s="218" t="s">
        <v>18</v>
      </c>
      <c r="O58" s="218" t="s">
        <v>19</v>
      </c>
    </row>
    <row r="59" spans="1:15" ht="15">
      <c r="A59" s="713"/>
      <c r="B59" s="715"/>
      <c r="C59" s="717"/>
      <c r="D59" s="244">
        <v>0</v>
      </c>
      <c r="E59" s="245" t="s">
        <v>34</v>
      </c>
      <c r="F59" s="249" t="s">
        <v>1295</v>
      </c>
      <c r="G59" s="245" t="s">
        <v>152</v>
      </c>
      <c r="H59" s="493" t="s">
        <v>320</v>
      </c>
      <c r="I59" s="245" t="s">
        <v>144</v>
      </c>
      <c r="J59" s="222" t="s">
        <v>153</v>
      </c>
      <c r="K59" s="218" t="s">
        <v>16</v>
      </c>
      <c r="L59" s="217" t="s">
        <v>17</v>
      </c>
      <c r="M59" s="217" t="s">
        <v>0</v>
      </c>
      <c r="N59" s="218" t="s">
        <v>18</v>
      </c>
      <c r="O59" s="218" t="s">
        <v>19</v>
      </c>
    </row>
    <row r="60" spans="1:15" ht="15">
      <c r="A60" s="713"/>
      <c r="B60" s="715"/>
      <c r="C60" s="717"/>
      <c r="D60" s="250">
        <v>0</v>
      </c>
      <c r="E60" s="245" t="s">
        <v>34</v>
      </c>
      <c r="F60" s="249" t="s">
        <v>1295</v>
      </c>
      <c r="G60" s="245" t="s">
        <v>154</v>
      </c>
      <c r="H60" s="493" t="s">
        <v>321</v>
      </c>
      <c r="I60" s="245" t="s">
        <v>144</v>
      </c>
      <c r="J60" s="222" t="s">
        <v>155</v>
      </c>
      <c r="K60" s="218" t="s">
        <v>16</v>
      </c>
      <c r="L60" s="217" t="s">
        <v>17</v>
      </c>
      <c r="M60" s="217" t="s">
        <v>0</v>
      </c>
      <c r="N60" s="218" t="s">
        <v>18</v>
      </c>
      <c r="O60" s="218" t="s">
        <v>19</v>
      </c>
    </row>
    <row r="61" spans="1:15" ht="36">
      <c r="A61" s="713"/>
      <c r="B61" s="715"/>
      <c r="C61" s="717"/>
      <c r="D61" s="250">
        <v>0</v>
      </c>
      <c r="E61" s="245" t="s">
        <v>34</v>
      </c>
      <c r="F61" s="246" t="s">
        <v>1293</v>
      </c>
      <c r="G61" s="245" t="s">
        <v>156</v>
      </c>
      <c r="H61" s="494" t="s">
        <v>322</v>
      </c>
      <c r="I61" s="245" t="s">
        <v>144</v>
      </c>
      <c r="J61" s="222" t="s">
        <v>148</v>
      </c>
      <c r="K61" s="218" t="s">
        <v>16</v>
      </c>
      <c r="L61" s="217" t="s">
        <v>17</v>
      </c>
      <c r="M61" s="217" t="s">
        <v>0</v>
      </c>
      <c r="N61" s="218" t="s">
        <v>18</v>
      </c>
      <c r="O61" s="218" t="s">
        <v>19</v>
      </c>
    </row>
    <row r="62" spans="1:15" ht="36">
      <c r="A62" s="713"/>
      <c r="B62" s="715"/>
      <c r="C62" s="717"/>
      <c r="D62" s="250">
        <v>0</v>
      </c>
      <c r="E62" s="245" t="s">
        <v>34</v>
      </c>
      <c r="F62" s="246" t="s">
        <v>1296</v>
      </c>
      <c r="G62" s="245" t="s">
        <v>157</v>
      </c>
      <c r="H62" s="493" t="s">
        <v>323</v>
      </c>
      <c r="I62" s="245" t="s">
        <v>144</v>
      </c>
      <c r="J62" s="222" t="s">
        <v>145</v>
      </c>
      <c r="K62" s="218" t="s">
        <v>16</v>
      </c>
      <c r="L62" s="217" t="s">
        <v>17</v>
      </c>
      <c r="M62" s="217" t="s">
        <v>0</v>
      </c>
      <c r="N62" s="218" t="s">
        <v>18</v>
      </c>
      <c r="O62" s="218" t="s">
        <v>19</v>
      </c>
    </row>
    <row r="63" spans="1:15" ht="36">
      <c r="A63" s="713"/>
      <c r="B63" s="715"/>
      <c r="C63" s="717"/>
      <c r="D63" s="244">
        <v>0</v>
      </c>
      <c r="E63" s="245" t="s">
        <v>34</v>
      </c>
      <c r="F63" s="246" t="s">
        <v>1297</v>
      </c>
      <c r="G63" s="245" t="s">
        <v>1784</v>
      </c>
      <c r="H63" s="493" t="s">
        <v>326</v>
      </c>
      <c r="I63" s="245" t="s">
        <v>1785</v>
      </c>
      <c r="J63" s="222" t="s">
        <v>158</v>
      </c>
      <c r="K63" s="218" t="s">
        <v>16</v>
      </c>
      <c r="L63" s="217" t="s">
        <v>17</v>
      </c>
      <c r="M63" s="217" t="s">
        <v>0</v>
      </c>
      <c r="N63" s="218" t="s">
        <v>18</v>
      </c>
      <c r="O63" s="218" t="s">
        <v>19</v>
      </c>
    </row>
    <row r="64" spans="1:15" ht="15">
      <c r="A64" s="713"/>
      <c r="B64" s="715"/>
      <c r="C64" s="717"/>
      <c r="D64" s="244">
        <v>0</v>
      </c>
      <c r="E64" s="245" t="s">
        <v>34</v>
      </c>
      <c r="F64" s="246" t="s">
        <v>1298</v>
      </c>
      <c r="G64" s="245" t="s">
        <v>159</v>
      </c>
      <c r="H64" s="493" t="s">
        <v>328</v>
      </c>
      <c r="I64" s="245" t="s">
        <v>160</v>
      </c>
      <c r="J64" s="225" t="s">
        <v>161</v>
      </c>
      <c r="K64" s="218" t="s">
        <v>16</v>
      </c>
      <c r="L64" s="217" t="s">
        <v>17</v>
      </c>
      <c r="M64" s="217" t="s">
        <v>0</v>
      </c>
      <c r="N64" s="218" t="s">
        <v>18</v>
      </c>
      <c r="O64" s="218" t="s">
        <v>19</v>
      </c>
    </row>
    <row r="65" spans="1:15" ht="36">
      <c r="A65" s="586"/>
      <c r="B65" s="715"/>
      <c r="C65" s="587"/>
      <c r="D65" s="251">
        <v>0</v>
      </c>
      <c r="E65" s="245" t="s">
        <v>34</v>
      </c>
      <c r="F65" s="252" t="s">
        <v>1299</v>
      </c>
      <c r="G65" s="245" t="s">
        <v>162</v>
      </c>
      <c r="H65" s="493" t="s">
        <v>329</v>
      </c>
      <c r="I65" s="245" t="s">
        <v>163</v>
      </c>
      <c r="J65" s="225" t="s">
        <v>164</v>
      </c>
      <c r="K65" s="218" t="s">
        <v>16</v>
      </c>
      <c r="L65" s="217" t="s">
        <v>17</v>
      </c>
      <c r="M65" s="217" t="s">
        <v>0</v>
      </c>
      <c r="N65" s="218" t="s">
        <v>18</v>
      </c>
      <c r="O65" s="218" t="s">
        <v>19</v>
      </c>
    </row>
    <row r="66" spans="1:15" ht="144">
      <c r="A66" s="713" t="s">
        <v>165</v>
      </c>
      <c r="B66" s="715"/>
      <c r="C66" s="717" t="s">
        <v>1512</v>
      </c>
      <c r="D66" s="244">
        <v>1</v>
      </c>
      <c r="E66" s="245" t="s">
        <v>24</v>
      </c>
      <c r="F66" s="252" t="s">
        <v>1335</v>
      </c>
      <c r="G66" s="245" t="s">
        <v>166</v>
      </c>
      <c r="H66" s="493" t="s">
        <v>308</v>
      </c>
      <c r="I66" s="245" t="s">
        <v>167</v>
      </c>
      <c r="J66" s="225" t="s">
        <v>168</v>
      </c>
      <c r="K66" s="218" t="s">
        <v>16</v>
      </c>
      <c r="L66" s="217" t="s">
        <v>17</v>
      </c>
      <c r="M66" s="217" t="s">
        <v>0</v>
      </c>
      <c r="N66" s="218" t="s">
        <v>18</v>
      </c>
      <c r="O66" s="218" t="s">
        <v>19</v>
      </c>
    </row>
    <row r="67" spans="1:15" ht="23.25" customHeight="1">
      <c r="A67" s="713"/>
      <c r="B67" s="715"/>
      <c r="C67" s="717"/>
      <c r="D67" s="615" t="s">
        <v>23</v>
      </c>
      <c r="E67" s="616" t="s">
        <v>24</v>
      </c>
      <c r="F67" s="719" t="s">
        <v>1336</v>
      </c>
      <c r="G67" s="616" t="s">
        <v>169</v>
      </c>
      <c r="H67" s="23" t="s">
        <v>1889</v>
      </c>
      <c r="I67" s="616" t="s">
        <v>167</v>
      </c>
      <c r="J67" s="698" t="s">
        <v>170</v>
      </c>
      <c r="K67" s="458" t="s">
        <v>1772</v>
      </c>
      <c r="L67" s="220" t="s">
        <v>17</v>
      </c>
      <c r="M67" s="220" t="s">
        <v>0</v>
      </c>
      <c r="N67" s="458" t="s">
        <v>18</v>
      </c>
      <c r="O67" s="458" t="s">
        <v>1773</v>
      </c>
    </row>
    <row r="68" spans="1:15" ht="27" customHeight="1">
      <c r="A68" s="713"/>
      <c r="B68" s="715"/>
      <c r="C68" s="717"/>
      <c r="D68" s="615">
        <v>0</v>
      </c>
      <c r="E68" s="616" t="s">
        <v>34</v>
      </c>
      <c r="F68" s="720"/>
      <c r="G68" s="616" t="s">
        <v>1786</v>
      </c>
      <c r="H68" s="23" t="s">
        <v>332</v>
      </c>
      <c r="I68" s="616" t="s">
        <v>167</v>
      </c>
      <c r="J68" s="699"/>
      <c r="K68" s="458" t="s">
        <v>1775</v>
      </c>
      <c r="L68" s="220" t="s">
        <v>17</v>
      </c>
      <c r="M68" s="220" t="s">
        <v>0</v>
      </c>
      <c r="N68" s="458" t="s">
        <v>1776</v>
      </c>
      <c r="O68" s="458" t="s">
        <v>19</v>
      </c>
    </row>
    <row r="69" spans="1:15" ht="149.25" customHeight="1">
      <c r="A69" s="713"/>
      <c r="B69" s="715"/>
      <c r="C69" s="717"/>
      <c r="D69" s="244">
        <v>0</v>
      </c>
      <c r="E69" s="245" t="s">
        <v>34</v>
      </c>
      <c r="F69" s="252" t="s">
        <v>1335</v>
      </c>
      <c r="G69" s="245" t="s">
        <v>171</v>
      </c>
      <c r="H69" s="493" t="s">
        <v>335</v>
      </c>
      <c r="I69" s="245" t="s">
        <v>167</v>
      </c>
      <c r="J69" s="225" t="s">
        <v>168</v>
      </c>
      <c r="K69" s="218" t="s">
        <v>16</v>
      </c>
      <c r="L69" s="217" t="s">
        <v>17</v>
      </c>
      <c r="M69" s="217" t="s">
        <v>0</v>
      </c>
      <c r="N69" s="218" t="s">
        <v>18</v>
      </c>
      <c r="O69" s="218" t="s">
        <v>19</v>
      </c>
    </row>
    <row r="70" spans="1:15" ht="48">
      <c r="A70" s="713"/>
      <c r="B70" s="715"/>
      <c r="C70" s="717"/>
      <c r="D70" s="244">
        <v>0</v>
      </c>
      <c r="E70" s="245" t="s">
        <v>34</v>
      </c>
      <c r="F70" s="252" t="s">
        <v>1301</v>
      </c>
      <c r="G70" s="245" t="s">
        <v>172</v>
      </c>
      <c r="H70" s="493" t="s">
        <v>314</v>
      </c>
      <c r="I70" s="245" t="s">
        <v>173</v>
      </c>
      <c r="J70" s="225" t="s">
        <v>174</v>
      </c>
      <c r="K70" s="218" t="s">
        <v>16</v>
      </c>
      <c r="L70" s="217" t="s">
        <v>17</v>
      </c>
      <c r="M70" s="217" t="s">
        <v>0</v>
      </c>
      <c r="N70" s="218" t="s">
        <v>18</v>
      </c>
      <c r="O70" s="218" t="s">
        <v>19</v>
      </c>
    </row>
    <row r="71" spans="1:15" ht="36">
      <c r="A71" s="713"/>
      <c r="B71" s="715"/>
      <c r="C71" s="717"/>
      <c r="D71" s="244">
        <v>0</v>
      </c>
      <c r="E71" s="245" t="s">
        <v>34</v>
      </c>
      <c r="F71" s="252" t="s">
        <v>1300</v>
      </c>
      <c r="G71" s="245" t="s">
        <v>175</v>
      </c>
      <c r="H71" s="493" t="s">
        <v>1352</v>
      </c>
      <c r="I71" s="245" t="s">
        <v>176</v>
      </c>
      <c r="J71" s="225" t="s">
        <v>177</v>
      </c>
      <c r="K71" s="218" t="s">
        <v>16</v>
      </c>
      <c r="L71" s="217" t="s">
        <v>17</v>
      </c>
      <c r="M71" s="217" t="s">
        <v>0</v>
      </c>
      <c r="N71" s="218" t="s">
        <v>18</v>
      </c>
      <c r="O71" s="218" t="s">
        <v>19</v>
      </c>
    </row>
    <row r="72" spans="1:15" ht="48">
      <c r="A72" s="713"/>
      <c r="B72" s="715"/>
      <c r="C72" s="717"/>
      <c r="D72" s="244">
        <v>0</v>
      </c>
      <c r="E72" s="245" t="s">
        <v>34</v>
      </c>
      <c r="F72" s="252" t="s">
        <v>1302</v>
      </c>
      <c r="G72" s="245" t="s">
        <v>178</v>
      </c>
      <c r="H72" s="493" t="s">
        <v>1354</v>
      </c>
      <c r="I72" s="245" t="s">
        <v>179</v>
      </c>
      <c r="J72" s="225" t="s">
        <v>180</v>
      </c>
      <c r="K72" s="218" t="s">
        <v>16</v>
      </c>
      <c r="L72" s="217" t="s">
        <v>17</v>
      </c>
      <c r="M72" s="217" t="s">
        <v>0</v>
      </c>
      <c r="N72" s="218" t="s">
        <v>18</v>
      </c>
      <c r="O72" s="218" t="s">
        <v>19</v>
      </c>
    </row>
    <row r="73" spans="1:15" ht="60">
      <c r="A73" s="713"/>
      <c r="B73" s="715"/>
      <c r="C73" s="717"/>
      <c r="D73" s="244">
        <v>0</v>
      </c>
      <c r="E73" s="245" t="s">
        <v>34</v>
      </c>
      <c r="F73" s="252" t="s">
        <v>1303</v>
      </c>
      <c r="G73" s="245" t="s">
        <v>181</v>
      </c>
      <c r="H73" s="493" t="s">
        <v>1484</v>
      </c>
      <c r="I73" s="245" t="s">
        <v>182</v>
      </c>
      <c r="J73" s="225" t="s">
        <v>183</v>
      </c>
      <c r="K73" s="218" t="s">
        <v>16</v>
      </c>
      <c r="L73" s="217" t="s">
        <v>17</v>
      </c>
      <c r="M73" s="217" t="s">
        <v>0</v>
      </c>
      <c r="N73" s="218" t="s">
        <v>18</v>
      </c>
      <c r="O73" s="218" t="s">
        <v>19</v>
      </c>
    </row>
    <row r="74" spans="1:15" ht="102" customHeight="1">
      <c r="A74" s="713"/>
      <c r="B74" s="715"/>
      <c r="C74" s="717"/>
      <c r="D74" s="721">
        <v>1</v>
      </c>
      <c r="E74" s="723" t="s">
        <v>24</v>
      </c>
      <c r="F74" s="725" t="s">
        <v>1337</v>
      </c>
      <c r="G74" s="723" t="s">
        <v>184</v>
      </c>
      <c r="H74" s="723" t="s">
        <v>1483</v>
      </c>
      <c r="I74" s="723" t="s">
        <v>185</v>
      </c>
      <c r="J74" s="727" t="s">
        <v>186</v>
      </c>
      <c r="K74" s="604" t="s">
        <v>16</v>
      </c>
      <c r="L74" s="605" t="s">
        <v>17</v>
      </c>
      <c r="M74" s="605" t="s">
        <v>0</v>
      </c>
      <c r="N74" s="604" t="s">
        <v>18</v>
      </c>
      <c r="O74" s="604" t="s">
        <v>19</v>
      </c>
    </row>
    <row r="75" spans="1:15" ht="129" customHeight="1">
      <c r="A75" s="713"/>
      <c r="B75" s="715"/>
      <c r="C75" s="717"/>
      <c r="D75" s="722"/>
      <c r="E75" s="724"/>
      <c r="F75" s="726"/>
      <c r="G75" s="724"/>
      <c r="H75" s="724"/>
      <c r="I75" s="724"/>
      <c r="J75" s="728"/>
      <c r="K75" s="604" t="s">
        <v>27</v>
      </c>
      <c r="L75" s="605" t="s">
        <v>28</v>
      </c>
      <c r="M75" s="605" t="s">
        <v>29</v>
      </c>
      <c r="N75" s="604" t="s">
        <v>30</v>
      </c>
      <c r="O75" s="604" t="s">
        <v>31</v>
      </c>
    </row>
    <row r="76" spans="1:15" ht="24">
      <c r="A76" s="713"/>
      <c r="B76" s="715"/>
      <c r="C76" s="717"/>
      <c r="D76" s="244">
        <v>0</v>
      </c>
      <c r="E76" s="245" t="s">
        <v>34</v>
      </c>
      <c r="F76" s="252" t="s">
        <v>1304</v>
      </c>
      <c r="G76" s="245" t="s">
        <v>187</v>
      </c>
      <c r="H76" s="493" t="s">
        <v>1485</v>
      </c>
      <c r="I76" s="245" t="s">
        <v>185</v>
      </c>
      <c r="J76" s="225" t="s">
        <v>186</v>
      </c>
      <c r="K76" s="218" t="s">
        <v>16</v>
      </c>
      <c r="L76" s="217" t="s">
        <v>17</v>
      </c>
      <c r="M76" s="217" t="s">
        <v>0</v>
      </c>
      <c r="N76" s="218" t="s">
        <v>18</v>
      </c>
      <c r="O76" s="218" t="s">
        <v>19</v>
      </c>
    </row>
    <row r="77" spans="1:15" ht="24">
      <c r="A77" s="713"/>
      <c r="B77" s="715"/>
      <c r="C77" s="717"/>
      <c r="D77" s="250">
        <v>0</v>
      </c>
      <c r="E77" s="245" t="s">
        <v>34</v>
      </c>
      <c r="F77" s="252" t="s">
        <v>1304</v>
      </c>
      <c r="G77" s="245" t="s">
        <v>188</v>
      </c>
      <c r="H77" s="493" t="s">
        <v>1486</v>
      </c>
      <c r="I77" s="245" t="s">
        <v>185</v>
      </c>
      <c r="J77" s="225" t="s">
        <v>189</v>
      </c>
      <c r="K77" s="218" t="s">
        <v>16</v>
      </c>
      <c r="L77" s="217" t="s">
        <v>17</v>
      </c>
      <c r="M77" s="217" t="s">
        <v>0</v>
      </c>
      <c r="N77" s="218" t="s">
        <v>18</v>
      </c>
      <c r="O77" s="218" t="s">
        <v>19</v>
      </c>
    </row>
    <row r="78" spans="1:15" ht="24">
      <c r="A78" s="713"/>
      <c r="B78" s="715"/>
      <c r="C78" s="717"/>
      <c r="D78" s="244">
        <v>0</v>
      </c>
      <c r="E78" s="245" t="s">
        <v>34</v>
      </c>
      <c r="F78" s="252" t="s">
        <v>1304</v>
      </c>
      <c r="G78" s="245" t="s">
        <v>190</v>
      </c>
      <c r="H78" s="493" t="s">
        <v>1487</v>
      </c>
      <c r="I78" s="245" t="s">
        <v>185</v>
      </c>
      <c r="J78" s="225" t="s">
        <v>191</v>
      </c>
      <c r="K78" s="218" t="s">
        <v>16</v>
      </c>
      <c r="L78" s="217" t="s">
        <v>17</v>
      </c>
      <c r="M78" s="217" t="s">
        <v>0</v>
      </c>
      <c r="N78" s="218" t="s">
        <v>18</v>
      </c>
      <c r="O78" s="218" t="s">
        <v>19</v>
      </c>
    </row>
    <row r="79" spans="1:15" ht="36">
      <c r="A79" s="586"/>
      <c r="B79" s="715"/>
      <c r="C79" s="585"/>
      <c r="D79" s="250">
        <v>0</v>
      </c>
      <c r="E79" s="245" t="s">
        <v>34</v>
      </c>
      <c r="F79" s="252" t="s">
        <v>1305</v>
      </c>
      <c r="G79" s="245" t="s">
        <v>192</v>
      </c>
      <c r="H79" s="493" t="s">
        <v>1488</v>
      </c>
      <c r="I79" s="245" t="s">
        <v>185</v>
      </c>
      <c r="J79" s="225" t="s">
        <v>193</v>
      </c>
      <c r="K79" s="218" t="s">
        <v>16</v>
      </c>
      <c r="L79" s="217" t="s">
        <v>17</v>
      </c>
      <c r="M79" s="217" t="s">
        <v>0</v>
      </c>
      <c r="N79" s="218" t="s">
        <v>18</v>
      </c>
      <c r="O79" s="218" t="s">
        <v>19</v>
      </c>
    </row>
    <row r="80" spans="1:15" ht="48">
      <c r="A80" s="713" t="s">
        <v>165</v>
      </c>
      <c r="B80" s="715"/>
      <c r="C80" s="718" t="s">
        <v>1787</v>
      </c>
      <c r="D80" s="253">
        <v>0</v>
      </c>
      <c r="E80" s="245" t="s">
        <v>34</v>
      </c>
      <c r="F80" s="252" t="s">
        <v>1306</v>
      </c>
      <c r="G80" s="245" t="s">
        <v>194</v>
      </c>
      <c r="H80" s="493" t="s">
        <v>1489</v>
      </c>
      <c r="I80" s="245" t="s">
        <v>195</v>
      </c>
      <c r="J80" s="225" t="s">
        <v>196</v>
      </c>
      <c r="K80" s="218" t="s">
        <v>16</v>
      </c>
      <c r="L80" s="217" t="s">
        <v>17</v>
      </c>
      <c r="M80" s="217" t="s">
        <v>0</v>
      </c>
      <c r="N80" s="218" t="s">
        <v>18</v>
      </c>
      <c r="O80" s="218" t="s">
        <v>19</v>
      </c>
    </row>
    <row r="81" spans="1:15" ht="60">
      <c r="A81" s="713"/>
      <c r="B81" s="715"/>
      <c r="C81" s="718"/>
      <c r="D81" s="253">
        <v>0</v>
      </c>
      <c r="E81" s="245" t="s">
        <v>34</v>
      </c>
      <c r="F81" s="252" t="s">
        <v>1307</v>
      </c>
      <c r="G81" s="245" t="s">
        <v>197</v>
      </c>
      <c r="H81" s="493" t="s">
        <v>1490</v>
      </c>
      <c r="I81" s="245" t="s">
        <v>198</v>
      </c>
      <c r="J81" s="225" t="s">
        <v>199</v>
      </c>
      <c r="K81" s="218" t="s">
        <v>16</v>
      </c>
      <c r="L81" s="217" t="s">
        <v>17</v>
      </c>
      <c r="M81" s="217" t="s">
        <v>0</v>
      </c>
      <c r="N81" s="218" t="s">
        <v>18</v>
      </c>
      <c r="O81" s="218" t="s">
        <v>19</v>
      </c>
    </row>
    <row r="82" spans="1:15" ht="48">
      <c r="A82" s="713"/>
      <c r="B82" s="715"/>
      <c r="C82" s="718"/>
      <c r="D82" s="253">
        <v>0</v>
      </c>
      <c r="E82" s="245" t="s">
        <v>34</v>
      </c>
      <c r="F82" s="252" t="s">
        <v>1308</v>
      </c>
      <c r="G82" s="245" t="s">
        <v>200</v>
      </c>
      <c r="H82" s="493" t="s">
        <v>1491</v>
      </c>
      <c r="I82" s="245" t="s">
        <v>201</v>
      </c>
      <c r="J82" s="225" t="s">
        <v>202</v>
      </c>
      <c r="K82" s="218" t="s">
        <v>16</v>
      </c>
      <c r="L82" s="217" t="s">
        <v>17</v>
      </c>
      <c r="M82" s="217" t="s">
        <v>0</v>
      </c>
      <c r="N82" s="218" t="s">
        <v>18</v>
      </c>
      <c r="O82" s="218" t="s">
        <v>19</v>
      </c>
    </row>
    <row r="83" spans="1:15" ht="60">
      <c r="A83" s="713"/>
      <c r="B83" s="715"/>
      <c r="C83" s="718"/>
      <c r="D83" s="253">
        <v>0</v>
      </c>
      <c r="E83" s="245" t="s">
        <v>34</v>
      </c>
      <c r="F83" s="252" t="s">
        <v>1309</v>
      </c>
      <c r="G83" s="245" t="s">
        <v>203</v>
      </c>
      <c r="H83" s="493" t="s">
        <v>1492</v>
      </c>
      <c r="I83" s="245" t="s">
        <v>204</v>
      </c>
      <c r="J83" s="225" t="s">
        <v>205</v>
      </c>
      <c r="K83" s="218" t="s">
        <v>16</v>
      </c>
      <c r="L83" s="217" t="s">
        <v>17</v>
      </c>
      <c r="M83" s="217" t="s">
        <v>0</v>
      </c>
      <c r="N83" s="218" t="s">
        <v>18</v>
      </c>
      <c r="O83" s="218" t="s">
        <v>19</v>
      </c>
    </row>
    <row r="84" spans="1:15" ht="60">
      <c r="A84" s="713"/>
      <c r="B84" s="715"/>
      <c r="C84" s="718"/>
      <c r="D84" s="251">
        <v>0</v>
      </c>
      <c r="E84" s="245" t="s">
        <v>34</v>
      </c>
      <c r="F84" s="252" t="s">
        <v>1310</v>
      </c>
      <c r="G84" s="245" t="s">
        <v>206</v>
      </c>
      <c r="H84" s="493" t="s">
        <v>1493</v>
      </c>
      <c r="I84" s="245" t="s">
        <v>207</v>
      </c>
      <c r="J84" s="225" t="s">
        <v>208</v>
      </c>
      <c r="K84" s="218" t="s">
        <v>16</v>
      </c>
      <c r="L84" s="217" t="s">
        <v>17</v>
      </c>
      <c r="M84" s="217" t="s">
        <v>0</v>
      </c>
      <c r="N84" s="218" t="s">
        <v>18</v>
      </c>
      <c r="O84" s="218" t="s">
        <v>19</v>
      </c>
    </row>
    <row r="85" spans="1:15" ht="48">
      <c r="A85" s="713"/>
      <c r="B85" s="715"/>
      <c r="C85" s="718"/>
      <c r="D85" s="253">
        <v>0</v>
      </c>
      <c r="E85" s="245" t="s">
        <v>34</v>
      </c>
      <c r="F85" s="252" t="s">
        <v>1311</v>
      </c>
      <c r="G85" s="245" t="s">
        <v>209</v>
      </c>
      <c r="H85" s="493" t="s">
        <v>1494</v>
      </c>
      <c r="I85" s="245" t="s">
        <v>210</v>
      </c>
      <c r="J85" s="225" t="s">
        <v>211</v>
      </c>
      <c r="K85" s="218" t="s">
        <v>16</v>
      </c>
      <c r="L85" s="217" t="s">
        <v>17</v>
      </c>
      <c r="M85" s="217" t="s">
        <v>0</v>
      </c>
      <c r="N85" s="218" t="s">
        <v>18</v>
      </c>
      <c r="O85" s="218" t="s">
        <v>19</v>
      </c>
    </row>
    <row r="86" spans="1:15" ht="24">
      <c r="A86" s="713"/>
      <c r="B86" s="715"/>
      <c r="C86" s="718"/>
      <c r="D86" s="253">
        <v>0</v>
      </c>
      <c r="E86" s="245" t="s">
        <v>34</v>
      </c>
      <c r="F86" s="252" t="s">
        <v>1312</v>
      </c>
      <c r="G86" s="245" t="s">
        <v>212</v>
      </c>
      <c r="H86" s="493" t="s">
        <v>1495</v>
      </c>
      <c r="I86" s="245" t="s">
        <v>213</v>
      </c>
      <c r="J86" s="225" t="s">
        <v>214</v>
      </c>
      <c r="K86" s="218" t="s">
        <v>16</v>
      </c>
      <c r="L86" s="217" t="s">
        <v>17</v>
      </c>
      <c r="M86" s="217" t="s">
        <v>0</v>
      </c>
      <c r="N86" s="218" t="s">
        <v>18</v>
      </c>
      <c r="O86" s="218" t="s">
        <v>19</v>
      </c>
    </row>
    <row r="87" spans="1:15" ht="128.25" customHeight="1">
      <c r="A87" s="713"/>
      <c r="B87" s="715"/>
      <c r="C87" s="718"/>
      <c r="D87" s="254">
        <v>0</v>
      </c>
      <c r="E87" s="255" t="s">
        <v>1769</v>
      </c>
      <c r="F87" s="256" t="s">
        <v>1313</v>
      </c>
      <c r="G87" s="255" t="s">
        <v>215</v>
      </c>
      <c r="H87" s="617" t="s">
        <v>1496</v>
      </c>
      <c r="I87" s="255" t="s">
        <v>213</v>
      </c>
      <c r="J87" s="228" t="s">
        <v>216</v>
      </c>
      <c r="K87" s="257" t="s">
        <v>1770</v>
      </c>
      <c r="L87" s="258" t="s">
        <v>17</v>
      </c>
      <c r="M87" s="258" t="s">
        <v>0</v>
      </c>
      <c r="N87" s="257" t="s">
        <v>69</v>
      </c>
      <c r="O87" s="257" t="s">
        <v>1771</v>
      </c>
    </row>
    <row r="88" spans="1:15" ht="60">
      <c r="A88" s="713"/>
      <c r="B88" s="715"/>
      <c r="C88" s="718"/>
      <c r="D88" s="251">
        <v>0</v>
      </c>
      <c r="E88" s="245" t="s">
        <v>34</v>
      </c>
      <c r="F88" s="252" t="s">
        <v>1314</v>
      </c>
      <c r="G88" s="245" t="s">
        <v>217</v>
      </c>
      <c r="H88" s="493" t="s">
        <v>1497</v>
      </c>
      <c r="I88" s="245" t="s">
        <v>218</v>
      </c>
      <c r="J88" s="225" t="s">
        <v>219</v>
      </c>
      <c r="K88" s="218" t="s">
        <v>16</v>
      </c>
      <c r="L88" s="217" t="s">
        <v>17</v>
      </c>
      <c r="M88" s="217" t="s">
        <v>0</v>
      </c>
      <c r="N88" s="218" t="s">
        <v>18</v>
      </c>
      <c r="O88" s="218" t="s">
        <v>19</v>
      </c>
    </row>
    <row r="89" spans="1:15" ht="48">
      <c r="A89" s="713"/>
      <c r="B89" s="715"/>
      <c r="C89" s="718"/>
      <c r="D89" s="253">
        <v>0</v>
      </c>
      <c r="E89" s="245" t="s">
        <v>34</v>
      </c>
      <c r="F89" s="252" t="s">
        <v>1315</v>
      </c>
      <c r="G89" s="245" t="s">
        <v>220</v>
      </c>
      <c r="H89" s="493" t="s">
        <v>1498</v>
      </c>
      <c r="I89" s="245" t="s">
        <v>218</v>
      </c>
      <c r="J89" s="225" t="s">
        <v>219</v>
      </c>
      <c r="K89" s="218" t="s">
        <v>16</v>
      </c>
      <c r="L89" s="217" t="s">
        <v>17</v>
      </c>
      <c r="M89" s="217" t="s">
        <v>0</v>
      </c>
      <c r="N89" s="218" t="s">
        <v>18</v>
      </c>
      <c r="O89" s="218" t="s">
        <v>19</v>
      </c>
    </row>
    <row r="90" spans="1:15" ht="48">
      <c r="A90" s="713"/>
      <c r="B90" s="715"/>
      <c r="C90" s="718"/>
      <c r="D90" s="253">
        <v>0</v>
      </c>
      <c r="E90" s="245" t="s">
        <v>34</v>
      </c>
      <c r="F90" s="252" t="s">
        <v>1316</v>
      </c>
      <c r="G90" s="245" t="s">
        <v>221</v>
      </c>
      <c r="H90" s="493" t="s">
        <v>1499</v>
      </c>
      <c r="I90" s="245" t="s">
        <v>222</v>
      </c>
      <c r="J90" s="225" t="s">
        <v>223</v>
      </c>
      <c r="K90" s="218" t="s">
        <v>16</v>
      </c>
      <c r="L90" s="217" t="s">
        <v>17</v>
      </c>
      <c r="M90" s="217" t="s">
        <v>0</v>
      </c>
      <c r="N90" s="218" t="s">
        <v>18</v>
      </c>
      <c r="O90" s="218" t="s">
        <v>19</v>
      </c>
    </row>
    <row r="91" spans="1:15" ht="36.75" customHeight="1">
      <c r="A91" s="713"/>
      <c r="B91" s="715"/>
      <c r="C91" s="718"/>
      <c r="D91" s="618" t="s">
        <v>23</v>
      </c>
      <c r="E91" s="616" t="s">
        <v>24</v>
      </c>
      <c r="F91" s="742" t="s">
        <v>1317</v>
      </c>
      <c r="G91" s="616" t="s">
        <v>224</v>
      </c>
      <c r="H91" s="23" t="s">
        <v>1889</v>
      </c>
      <c r="I91" s="616" t="s">
        <v>68</v>
      </c>
      <c r="J91" s="698" t="s">
        <v>225</v>
      </c>
      <c r="K91" s="458" t="s">
        <v>1772</v>
      </c>
      <c r="L91" s="220" t="s">
        <v>17</v>
      </c>
      <c r="M91" s="220" t="s">
        <v>0</v>
      </c>
      <c r="N91" s="458" t="s">
        <v>18</v>
      </c>
      <c r="O91" s="458" t="s">
        <v>1773</v>
      </c>
    </row>
    <row r="92" spans="1:15" ht="30.75" customHeight="1">
      <c r="A92" s="713"/>
      <c r="B92" s="715"/>
      <c r="C92" s="718"/>
      <c r="D92" s="618">
        <v>0</v>
      </c>
      <c r="E92" s="616" t="s">
        <v>34</v>
      </c>
      <c r="F92" s="743"/>
      <c r="G92" s="616" t="s">
        <v>1788</v>
      </c>
      <c r="H92" s="23" t="s">
        <v>1500</v>
      </c>
      <c r="I92" s="616" t="s">
        <v>68</v>
      </c>
      <c r="J92" s="699"/>
      <c r="K92" s="458" t="s">
        <v>1775</v>
      </c>
      <c r="L92" s="220" t="s">
        <v>17</v>
      </c>
      <c r="M92" s="220" t="s">
        <v>0</v>
      </c>
      <c r="N92" s="458" t="s">
        <v>1776</v>
      </c>
      <c r="O92" s="458" t="s">
        <v>19</v>
      </c>
    </row>
    <row r="93" spans="1:15" ht="48">
      <c r="A93" s="713"/>
      <c r="B93" s="715"/>
      <c r="C93" s="718"/>
      <c r="D93" s="253">
        <v>0</v>
      </c>
      <c r="E93" s="245" t="s">
        <v>34</v>
      </c>
      <c r="F93" s="252" t="s">
        <v>1318</v>
      </c>
      <c r="G93" s="245" t="s">
        <v>67</v>
      </c>
      <c r="H93" s="493" t="s">
        <v>1501</v>
      </c>
      <c r="I93" s="245" t="s">
        <v>68</v>
      </c>
      <c r="J93" s="225" t="s">
        <v>225</v>
      </c>
      <c r="K93" s="218" t="s">
        <v>16</v>
      </c>
      <c r="L93" s="217" t="s">
        <v>17</v>
      </c>
      <c r="M93" s="217" t="s">
        <v>0</v>
      </c>
      <c r="N93" s="218" t="s">
        <v>18</v>
      </c>
      <c r="O93" s="218" t="s">
        <v>19</v>
      </c>
    </row>
    <row r="94" spans="1:15" ht="264">
      <c r="A94" s="713"/>
      <c r="B94" s="715"/>
      <c r="C94" s="718"/>
      <c r="D94" s="253">
        <v>1</v>
      </c>
      <c r="E94" s="245" t="s">
        <v>24</v>
      </c>
      <c r="F94" s="252" t="s">
        <v>1319</v>
      </c>
      <c r="G94" s="245" t="s">
        <v>226</v>
      </c>
      <c r="H94" s="493" t="s">
        <v>311</v>
      </c>
      <c r="I94" s="245" t="s">
        <v>227</v>
      </c>
      <c r="J94" s="225" t="s">
        <v>228</v>
      </c>
      <c r="K94" s="218" t="s">
        <v>16</v>
      </c>
      <c r="L94" s="217" t="s">
        <v>17</v>
      </c>
      <c r="M94" s="217" t="s">
        <v>0</v>
      </c>
      <c r="N94" s="218" t="s">
        <v>18</v>
      </c>
      <c r="O94" s="218" t="s">
        <v>19</v>
      </c>
    </row>
    <row r="95" spans="1:15" ht="48">
      <c r="A95" s="734" t="s">
        <v>165</v>
      </c>
      <c r="B95" s="715"/>
      <c r="C95" s="717" t="s">
        <v>1787</v>
      </c>
      <c r="D95" s="244">
        <v>0</v>
      </c>
      <c r="E95" s="245" t="s">
        <v>34</v>
      </c>
      <c r="F95" s="252" t="s">
        <v>1320</v>
      </c>
      <c r="G95" s="245" t="s">
        <v>1662</v>
      </c>
      <c r="H95" s="493" t="s">
        <v>1502</v>
      </c>
      <c r="I95" s="245" t="s">
        <v>1789</v>
      </c>
      <c r="J95" s="225" t="s">
        <v>229</v>
      </c>
      <c r="K95" s="218" t="s">
        <v>16</v>
      </c>
      <c r="L95" s="217" t="s">
        <v>17</v>
      </c>
      <c r="M95" s="217" t="s">
        <v>0</v>
      </c>
      <c r="N95" s="218" t="s">
        <v>18</v>
      </c>
      <c r="O95" s="218" t="s">
        <v>19</v>
      </c>
    </row>
    <row r="96" spans="1:15" ht="48">
      <c r="A96" s="734"/>
      <c r="B96" s="715"/>
      <c r="C96" s="717"/>
      <c r="D96" s="250">
        <v>0</v>
      </c>
      <c r="E96" s="245" t="s">
        <v>34</v>
      </c>
      <c r="F96" s="252" t="s">
        <v>1799</v>
      </c>
      <c r="G96" s="245" t="s">
        <v>230</v>
      </c>
      <c r="H96" s="493" t="s">
        <v>1503</v>
      </c>
      <c r="I96" s="245" t="s">
        <v>231</v>
      </c>
      <c r="J96" s="225" t="s">
        <v>232</v>
      </c>
      <c r="K96" s="218" t="s">
        <v>16</v>
      </c>
      <c r="L96" s="217" t="s">
        <v>17</v>
      </c>
      <c r="M96" s="217" t="s">
        <v>0</v>
      </c>
      <c r="N96" s="218" t="s">
        <v>18</v>
      </c>
      <c r="O96" s="218" t="s">
        <v>19</v>
      </c>
    </row>
    <row r="97" spans="1:15" ht="36">
      <c r="A97" s="734"/>
      <c r="B97" s="715"/>
      <c r="C97" s="717"/>
      <c r="D97" s="244">
        <v>0</v>
      </c>
      <c r="E97" s="245" t="s">
        <v>34</v>
      </c>
      <c r="F97" s="252" t="s">
        <v>1800</v>
      </c>
      <c r="G97" s="245" t="s">
        <v>233</v>
      </c>
      <c r="H97" s="493" t="s">
        <v>1504</v>
      </c>
      <c r="I97" s="245" t="s">
        <v>231</v>
      </c>
      <c r="J97" s="225" t="s">
        <v>232</v>
      </c>
      <c r="K97" s="218" t="s">
        <v>16</v>
      </c>
      <c r="L97" s="217" t="s">
        <v>17</v>
      </c>
      <c r="M97" s="217" t="s">
        <v>0</v>
      </c>
      <c r="N97" s="218" t="s">
        <v>18</v>
      </c>
      <c r="O97" s="218" t="s">
        <v>19</v>
      </c>
    </row>
    <row r="98" spans="1:15" ht="51.75" customHeight="1">
      <c r="A98" s="734"/>
      <c r="B98" s="715"/>
      <c r="C98" s="717"/>
      <c r="D98" s="244">
        <v>0</v>
      </c>
      <c r="E98" s="245" t="s">
        <v>34</v>
      </c>
      <c r="F98" s="252" t="s">
        <v>1801</v>
      </c>
      <c r="G98" s="245" t="s">
        <v>234</v>
      </c>
      <c r="H98" s="493" t="s">
        <v>1505</v>
      </c>
      <c r="I98" s="245" t="s">
        <v>235</v>
      </c>
      <c r="J98" s="225" t="s">
        <v>236</v>
      </c>
      <c r="K98" s="218" t="s">
        <v>16</v>
      </c>
      <c r="L98" s="217" t="s">
        <v>17</v>
      </c>
      <c r="M98" s="217" t="s">
        <v>0</v>
      </c>
      <c r="N98" s="218" t="s">
        <v>18</v>
      </c>
      <c r="O98" s="218" t="s">
        <v>19</v>
      </c>
    </row>
    <row r="99" spans="1:15" ht="72">
      <c r="A99" s="734"/>
      <c r="B99" s="715"/>
      <c r="C99" s="717"/>
      <c r="D99" s="250">
        <v>0</v>
      </c>
      <c r="E99" s="245" t="s">
        <v>34</v>
      </c>
      <c r="F99" s="252" t="s">
        <v>1321</v>
      </c>
      <c r="G99" s="245" t="s">
        <v>237</v>
      </c>
      <c r="H99" s="493" t="s">
        <v>1506</v>
      </c>
      <c r="I99" s="245" t="s">
        <v>238</v>
      </c>
      <c r="J99" s="225" t="s">
        <v>239</v>
      </c>
      <c r="K99" s="218" t="s">
        <v>16</v>
      </c>
      <c r="L99" s="217" t="s">
        <v>17</v>
      </c>
      <c r="M99" s="217" t="s">
        <v>0</v>
      </c>
      <c r="N99" s="218" t="s">
        <v>18</v>
      </c>
      <c r="O99" s="218" t="s">
        <v>19</v>
      </c>
    </row>
    <row r="100" spans="1:15" ht="24">
      <c r="A100" s="734"/>
      <c r="B100" s="715"/>
      <c r="C100" s="717"/>
      <c r="D100" s="244">
        <v>0</v>
      </c>
      <c r="E100" s="245" t="s">
        <v>34</v>
      </c>
      <c r="F100" s="252" t="s">
        <v>1322</v>
      </c>
      <c r="G100" s="245" t="s">
        <v>240</v>
      </c>
      <c r="H100" s="493" t="s">
        <v>1507</v>
      </c>
      <c r="I100" s="245" t="s">
        <v>241</v>
      </c>
      <c r="J100" s="225" t="s">
        <v>242</v>
      </c>
      <c r="K100" s="218" t="s">
        <v>16</v>
      </c>
      <c r="L100" s="217" t="s">
        <v>17</v>
      </c>
      <c r="M100" s="217" t="s">
        <v>0</v>
      </c>
      <c r="N100" s="218" t="s">
        <v>18</v>
      </c>
      <c r="O100" s="218" t="s">
        <v>19</v>
      </c>
    </row>
    <row r="101" spans="1:15" ht="36">
      <c r="A101" s="734"/>
      <c r="B101" s="715"/>
      <c r="C101" s="717"/>
      <c r="D101" s="250">
        <v>0</v>
      </c>
      <c r="E101" s="245" t="s">
        <v>34</v>
      </c>
      <c r="F101" s="252" t="s">
        <v>1323</v>
      </c>
      <c r="G101" s="245" t="s">
        <v>243</v>
      </c>
      <c r="H101" s="493" t="s">
        <v>1508</v>
      </c>
      <c r="I101" s="245" t="s">
        <v>244</v>
      </c>
      <c r="J101" s="225" t="s">
        <v>245</v>
      </c>
      <c r="K101" s="218" t="s">
        <v>16</v>
      </c>
      <c r="L101" s="217" t="s">
        <v>17</v>
      </c>
      <c r="M101" s="217" t="s">
        <v>0</v>
      </c>
      <c r="N101" s="218" t="s">
        <v>18</v>
      </c>
      <c r="O101" s="218" t="s">
        <v>19</v>
      </c>
    </row>
    <row r="102" spans="1:15" ht="24">
      <c r="A102" s="734"/>
      <c r="B102" s="715"/>
      <c r="C102" s="717"/>
      <c r="D102" s="244">
        <v>0</v>
      </c>
      <c r="E102" s="245" t="s">
        <v>34</v>
      </c>
      <c r="F102" s="252" t="s">
        <v>1338</v>
      </c>
      <c r="G102" s="245" t="s">
        <v>246</v>
      </c>
      <c r="H102" s="493" t="s">
        <v>1257</v>
      </c>
      <c r="I102" s="245" t="s">
        <v>247</v>
      </c>
      <c r="J102" s="225" t="s">
        <v>248</v>
      </c>
      <c r="K102" s="218" t="s">
        <v>16</v>
      </c>
      <c r="L102" s="217" t="s">
        <v>17</v>
      </c>
      <c r="M102" s="217" t="s">
        <v>0</v>
      </c>
      <c r="N102" s="218" t="s">
        <v>18</v>
      </c>
      <c r="O102" s="218" t="s">
        <v>19</v>
      </c>
    </row>
    <row r="103" spans="1:15" ht="48">
      <c r="A103" s="734"/>
      <c r="B103" s="715"/>
      <c r="C103" s="717"/>
      <c r="D103" s="250">
        <v>0</v>
      </c>
      <c r="E103" s="245" t="s">
        <v>34</v>
      </c>
      <c r="F103" s="252" t="s">
        <v>1324</v>
      </c>
      <c r="G103" s="245" t="s">
        <v>249</v>
      </c>
      <c r="H103" s="493" t="s">
        <v>1790</v>
      </c>
      <c r="I103" s="245" t="s">
        <v>250</v>
      </c>
      <c r="J103" s="225" t="s">
        <v>251</v>
      </c>
      <c r="K103" s="218" t="s">
        <v>16</v>
      </c>
      <c r="L103" s="217" t="s">
        <v>17</v>
      </c>
      <c r="M103" s="217" t="s">
        <v>0</v>
      </c>
      <c r="N103" s="218" t="s">
        <v>18</v>
      </c>
      <c r="O103" s="218" t="s">
        <v>19</v>
      </c>
    </row>
    <row r="104" spans="1:15" ht="24">
      <c r="A104" s="735"/>
      <c r="B104" s="716"/>
      <c r="C104" s="736"/>
      <c r="D104" s="244">
        <v>0</v>
      </c>
      <c r="E104" s="245" t="s">
        <v>34</v>
      </c>
      <c r="F104" s="252" t="s">
        <v>1325</v>
      </c>
      <c r="G104" s="245" t="s">
        <v>252</v>
      </c>
      <c r="H104" s="493" t="s">
        <v>1791</v>
      </c>
      <c r="I104" s="245" t="s">
        <v>253</v>
      </c>
      <c r="J104" s="225" t="s">
        <v>254</v>
      </c>
      <c r="K104" s="218" t="s">
        <v>16</v>
      </c>
      <c r="L104" s="217" t="s">
        <v>17</v>
      </c>
      <c r="M104" s="217" t="s">
        <v>0</v>
      </c>
      <c r="N104" s="218" t="s">
        <v>18</v>
      </c>
      <c r="O104" s="218" t="s">
        <v>19</v>
      </c>
    </row>
    <row r="105" spans="1:15" ht="35.25" customHeight="1">
      <c r="A105" s="737" t="s">
        <v>255</v>
      </c>
      <c r="B105" s="738"/>
      <c r="C105" s="739"/>
      <c r="D105" s="260">
        <v>12</v>
      </c>
      <c r="E105" s="619" t="s">
        <v>586</v>
      </c>
      <c r="F105" s="740" t="s">
        <v>257</v>
      </c>
      <c r="G105" s="741"/>
      <c r="H105" s="488"/>
      <c r="I105" s="496"/>
      <c r="J105" s="496"/>
      <c r="K105" s="496"/>
      <c r="L105" s="496"/>
      <c r="M105" s="496"/>
      <c r="N105" s="496"/>
      <c r="O105" s="497"/>
    </row>
    <row r="106" spans="1:15" ht="15">
      <c r="A106" s="729" t="s">
        <v>1792</v>
      </c>
      <c r="B106" s="730"/>
      <c r="C106" s="730"/>
      <c r="D106" s="730"/>
      <c r="E106" s="730"/>
      <c r="F106" s="730"/>
      <c r="G106" s="730"/>
      <c r="H106" s="730"/>
      <c r="I106" s="730"/>
      <c r="J106" s="730"/>
      <c r="K106" s="730"/>
      <c r="L106" s="730"/>
      <c r="M106" s="730"/>
      <c r="N106" s="730"/>
      <c r="O106" s="731"/>
    </row>
    <row r="107" spans="1:15" ht="15">
      <c r="A107" s="259"/>
      <c r="B107" s="732" t="s">
        <v>1793</v>
      </c>
      <c r="C107" s="732"/>
      <c r="D107" s="732"/>
      <c r="E107" s="732"/>
      <c r="F107" s="732"/>
      <c r="G107" s="732"/>
      <c r="H107" s="732"/>
      <c r="I107" s="732"/>
      <c r="J107" s="732"/>
      <c r="K107" s="259"/>
      <c r="L107" s="259"/>
      <c r="M107" s="259"/>
      <c r="N107" s="259"/>
      <c r="O107" s="259"/>
    </row>
    <row r="108" spans="2:10" ht="15">
      <c r="B108" s="733" t="s">
        <v>1794</v>
      </c>
      <c r="C108" s="733"/>
      <c r="D108" s="733"/>
      <c r="E108" s="733"/>
      <c r="F108" s="733"/>
      <c r="G108" s="733"/>
      <c r="H108" s="733"/>
      <c r="I108" s="733"/>
      <c r="J108" s="733"/>
    </row>
  </sheetData>
  <mergeCells count="59">
    <mergeCell ref="A106:O106"/>
    <mergeCell ref="B107:J107"/>
    <mergeCell ref="B108:J108"/>
    <mergeCell ref="J91:J92"/>
    <mergeCell ref="A95:A104"/>
    <mergeCell ref="C95:C104"/>
    <mergeCell ref="A105:C105"/>
    <mergeCell ref="F105:G105"/>
    <mergeCell ref="F91:F92"/>
    <mergeCell ref="F67:F68"/>
    <mergeCell ref="J67:J68"/>
    <mergeCell ref="D74:D75"/>
    <mergeCell ref="E74:E75"/>
    <mergeCell ref="F74:F75"/>
    <mergeCell ref="G74:G75"/>
    <mergeCell ref="H74:H75"/>
    <mergeCell ref="I74:I75"/>
    <mergeCell ref="J74:J75"/>
    <mergeCell ref="A55:A64"/>
    <mergeCell ref="B55:B104"/>
    <mergeCell ref="C55:C64"/>
    <mergeCell ref="A66:A78"/>
    <mergeCell ref="C66:C78"/>
    <mergeCell ref="A80:A94"/>
    <mergeCell ref="C80:C94"/>
    <mergeCell ref="J33:J34"/>
    <mergeCell ref="A47:A54"/>
    <mergeCell ref="C47:C54"/>
    <mergeCell ref="F51:F52"/>
    <mergeCell ref="J51:J52"/>
    <mergeCell ref="B6:B54"/>
    <mergeCell ref="A28:A46"/>
    <mergeCell ref="C28:C46"/>
    <mergeCell ref="F33:F34"/>
    <mergeCell ref="H8:H9"/>
    <mergeCell ref="D8:D9"/>
    <mergeCell ref="E8:E9"/>
    <mergeCell ref="F8:F9"/>
    <mergeCell ref="A6:A27"/>
    <mergeCell ref="A1:O1"/>
    <mergeCell ref="N2:O2"/>
    <mergeCell ref="N3:O3"/>
    <mergeCell ref="C6:C27"/>
    <mergeCell ref="D2:E2"/>
    <mergeCell ref="A3:A5"/>
    <mergeCell ref="B3:B5"/>
    <mergeCell ref="C3:C5"/>
    <mergeCell ref="L3:L5"/>
    <mergeCell ref="M3:M5"/>
    <mergeCell ref="G8:G9"/>
    <mergeCell ref="I8:I9"/>
    <mergeCell ref="J8:J9"/>
    <mergeCell ref="D3:E3"/>
    <mergeCell ref="F3:F5"/>
    <mergeCell ref="G3:G5"/>
    <mergeCell ref="I3:I5"/>
    <mergeCell ref="J3:J5"/>
    <mergeCell ref="H3:H5"/>
    <mergeCell ref="K3:K5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7"/>
  <sheetViews>
    <sheetView workbookViewId="0" topLeftCell="A31">
      <selection activeCell="N40" sqref="N40"/>
    </sheetView>
  </sheetViews>
  <sheetFormatPr defaultColWidth="9.140625" defaultRowHeight="15"/>
  <cols>
    <col min="1" max="1" width="4.57421875" style="0" customWidth="1"/>
    <col min="2" max="2" width="15.8515625" style="0" customWidth="1"/>
    <col min="3" max="3" width="17.00390625" style="0" customWidth="1"/>
    <col min="12" max="12" width="8.00390625" style="0" customWidth="1"/>
    <col min="13" max="13" width="8.57421875" style="0" customWidth="1"/>
  </cols>
  <sheetData>
    <row r="1" spans="1:13" ht="23.25" customHeight="1">
      <c r="A1" s="944" t="s">
        <v>1357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6"/>
    </row>
    <row r="2" spans="1:13" ht="21.75" customHeight="1">
      <c r="A2" s="961">
        <v>1</v>
      </c>
      <c r="B2" s="961">
        <v>2</v>
      </c>
      <c r="C2" s="961">
        <v>3</v>
      </c>
      <c r="D2" s="960" t="s">
        <v>1035</v>
      </c>
      <c r="E2" s="960"/>
      <c r="F2" s="960"/>
      <c r="G2" s="960"/>
      <c r="H2" s="960"/>
      <c r="I2" s="960"/>
      <c r="J2" s="960"/>
      <c r="K2" s="960"/>
      <c r="L2" s="960"/>
      <c r="M2" s="960"/>
    </row>
    <row r="3" spans="1:13" ht="20.25" customHeight="1">
      <c r="A3" s="962"/>
      <c r="B3" s="962"/>
      <c r="C3" s="962"/>
      <c r="D3" s="963">
        <v>4</v>
      </c>
      <c r="E3" s="964"/>
      <c r="F3" s="964"/>
      <c r="G3" s="964"/>
      <c r="H3" s="964">
        <v>5</v>
      </c>
      <c r="I3" s="964"/>
      <c r="J3" s="801">
        <v>6</v>
      </c>
      <c r="K3" s="846"/>
      <c r="L3" s="947" t="s">
        <v>0</v>
      </c>
      <c r="M3" s="949"/>
    </row>
    <row r="4" spans="1:13" ht="15">
      <c r="A4" s="954" t="s">
        <v>272</v>
      </c>
      <c r="B4" s="954" t="s">
        <v>752</v>
      </c>
      <c r="C4" s="954" t="s">
        <v>1036</v>
      </c>
      <c r="D4" s="801" t="s">
        <v>1012</v>
      </c>
      <c r="E4" s="801"/>
      <c r="F4" s="801"/>
      <c r="G4" s="801"/>
      <c r="H4" s="801" t="s">
        <v>1013</v>
      </c>
      <c r="I4" s="801"/>
      <c r="J4" s="801" t="s">
        <v>1037</v>
      </c>
      <c r="K4" s="846"/>
      <c r="L4" s="952" t="s">
        <v>1191</v>
      </c>
      <c r="M4" s="953"/>
    </row>
    <row r="5" spans="1:13" ht="27.75" customHeight="1">
      <c r="A5" s="801"/>
      <c r="B5" s="801"/>
      <c r="C5" s="801"/>
      <c r="D5" s="801" t="s">
        <v>291</v>
      </c>
      <c r="E5" s="801"/>
      <c r="F5" s="801" t="s">
        <v>1038</v>
      </c>
      <c r="G5" s="801"/>
      <c r="H5" s="801"/>
      <c r="I5" s="801"/>
      <c r="J5" s="801"/>
      <c r="K5" s="846"/>
      <c r="L5" s="950"/>
      <c r="M5" s="951"/>
    </row>
    <row r="6" spans="1:13" ht="15">
      <c r="A6" s="801"/>
      <c r="B6" s="801"/>
      <c r="C6" s="801"/>
      <c r="D6" s="129" t="s">
        <v>5</v>
      </c>
      <c r="E6" s="129" t="s">
        <v>6</v>
      </c>
      <c r="F6" s="129" t="s">
        <v>1016</v>
      </c>
      <c r="G6" s="129" t="s">
        <v>1017</v>
      </c>
      <c r="H6" s="129" t="s">
        <v>293</v>
      </c>
      <c r="I6" s="129" t="s">
        <v>294</v>
      </c>
      <c r="J6" s="129" t="s">
        <v>297</v>
      </c>
      <c r="K6" s="486" t="s">
        <v>298</v>
      </c>
      <c r="L6" s="529" t="s">
        <v>299</v>
      </c>
      <c r="M6" s="529" t="s">
        <v>300</v>
      </c>
    </row>
    <row r="7" spans="1:13" ht="23.25" customHeight="1">
      <c r="A7" s="933"/>
      <c r="B7" s="933"/>
      <c r="C7" s="933"/>
      <c r="D7" s="528" t="s">
        <v>301</v>
      </c>
      <c r="E7" s="528" t="s">
        <v>1018</v>
      </c>
      <c r="F7" s="528" t="s">
        <v>301</v>
      </c>
      <c r="G7" s="528" t="s">
        <v>1018</v>
      </c>
      <c r="H7" s="528" t="s">
        <v>301</v>
      </c>
      <c r="I7" s="528" t="s">
        <v>1018</v>
      </c>
      <c r="J7" s="528" t="s">
        <v>301</v>
      </c>
      <c r="K7" s="530" t="s">
        <v>1018</v>
      </c>
      <c r="L7" s="530" t="s">
        <v>301</v>
      </c>
      <c r="M7" s="529" t="s">
        <v>1018</v>
      </c>
    </row>
    <row r="8" spans="1:13" ht="32.25" customHeight="1">
      <c r="A8" s="941" t="s">
        <v>1756</v>
      </c>
      <c r="B8" s="942"/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3"/>
    </row>
    <row r="9" spans="1:13" ht="45">
      <c r="A9" s="549"/>
      <c r="B9" s="550" t="s">
        <v>815</v>
      </c>
      <c r="C9" s="550" t="s">
        <v>1039</v>
      </c>
      <c r="D9" s="551">
        <v>118</v>
      </c>
      <c r="E9" s="551">
        <v>823</v>
      </c>
      <c r="F9" s="551">
        <v>55</v>
      </c>
      <c r="G9" s="551">
        <v>295</v>
      </c>
      <c r="H9" s="551">
        <v>0</v>
      </c>
      <c r="I9" s="551">
        <v>0</v>
      </c>
      <c r="J9" s="551">
        <v>0</v>
      </c>
      <c r="K9" s="551">
        <v>8</v>
      </c>
      <c r="L9" s="277">
        <v>42</v>
      </c>
      <c r="M9" s="277">
        <v>274</v>
      </c>
    </row>
    <row r="10" spans="1:13" ht="56.25">
      <c r="A10" s="311"/>
      <c r="B10" s="552" t="s">
        <v>691</v>
      </c>
      <c r="C10" s="553" t="s">
        <v>1040</v>
      </c>
      <c r="D10" s="554">
        <v>47</v>
      </c>
      <c r="E10" s="554">
        <v>8166</v>
      </c>
      <c r="F10" s="554">
        <v>0</v>
      </c>
      <c r="G10" s="554">
        <v>24</v>
      </c>
      <c r="H10" s="554">
        <v>3</v>
      </c>
      <c r="I10" s="554">
        <v>6931</v>
      </c>
      <c r="J10" s="554">
        <v>0</v>
      </c>
      <c r="K10" s="555">
        <v>24</v>
      </c>
      <c r="L10" s="195">
        <v>5</v>
      </c>
      <c r="M10" s="195">
        <v>871</v>
      </c>
    </row>
    <row r="11" spans="1:13" ht="90">
      <c r="A11" s="311"/>
      <c r="B11" s="552" t="s">
        <v>1759</v>
      </c>
      <c r="C11" s="553" t="s">
        <v>1041</v>
      </c>
      <c r="D11" s="554">
        <v>39</v>
      </c>
      <c r="E11" s="554">
        <v>412</v>
      </c>
      <c r="F11" s="554">
        <v>0</v>
      </c>
      <c r="G11" s="554">
        <v>0</v>
      </c>
      <c r="H11" s="554">
        <v>190</v>
      </c>
      <c r="I11" s="554">
        <v>3151</v>
      </c>
      <c r="J11" s="554">
        <v>0</v>
      </c>
      <c r="K11" s="555">
        <v>0</v>
      </c>
      <c r="L11" s="195">
        <v>34</v>
      </c>
      <c r="M11" s="195">
        <v>364</v>
      </c>
    </row>
    <row r="12" spans="1:13" ht="56.25">
      <c r="A12" s="311"/>
      <c r="B12" s="552" t="s">
        <v>691</v>
      </c>
      <c r="C12" s="553" t="s">
        <v>1042</v>
      </c>
      <c r="D12" s="554">
        <v>1428</v>
      </c>
      <c r="E12" s="554">
        <v>0</v>
      </c>
      <c r="F12" s="554">
        <v>223</v>
      </c>
      <c r="G12" s="554">
        <v>0</v>
      </c>
      <c r="H12" s="554">
        <v>82</v>
      </c>
      <c r="I12" s="554">
        <v>0</v>
      </c>
      <c r="J12" s="554">
        <v>0</v>
      </c>
      <c r="K12" s="555">
        <v>0</v>
      </c>
      <c r="L12" s="195">
        <v>316</v>
      </c>
      <c r="M12" s="195">
        <v>0</v>
      </c>
    </row>
    <row r="13" spans="1:13" ht="45">
      <c r="A13" s="311"/>
      <c r="B13" s="552" t="s">
        <v>1043</v>
      </c>
      <c r="C13" s="552" t="s">
        <v>1044</v>
      </c>
      <c r="D13" s="472">
        <v>427</v>
      </c>
      <c r="E13" s="472">
        <v>3617</v>
      </c>
      <c r="F13" s="472">
        <v>401</v>
      </c>
      <c r="G13" s="472">
        <v>1710</v>
      </c>
      <c r="H13" s="472">
        <v>0</v>
      </c>
      <c r="I13" s="472">
        <v>372</v>
      </c>
      <c r="J13" s="472">
        <v>0</v>
      </c>
      <c r="K13" s="472">
        <v>6</v>
      </c>
      <c r="L13" s="195">
        <v>47</v>
      </c>
      <c r="M13" s="195">
        <v>439</v>
      </c>
    </row>
    <row r="14" spans="1:13" ht="39.75" customHeight="1">
      <c r="A14" s="311"/>
      <c r="B14" s="552" t="s">
        <v>1043</v>
      </c>
      <c r="C14" s="553" t="s">
        <v>1045</v>
      </c>
      <c r="D14" s="472">
        <v>590</v>
      </c>
      <c r="E14" s="472">
        <v>2015</v>
      </c>
      <c r="F14" s="472">
        <v>79</v>
      </c>
      <c r="G14" s="472">
        <v>905</v>
      </c>
      <c r="H14" s="472">
        <v>314</v>
      </c>
      <c r="I14" s="472">
        <v>390</v>
      </c>
      <c r="J14" s="472">
        <v>0</v>
      </c>
      <c r="K14" s="472">
        <v>1</v>
      </c>
      <c r="L14" s="195">
        <v>79</v>
      </c>
      <c r="M14" s="195">
        <v>209</v>
      </c>
    </row>
    <row r="15" spans="1:13" ht="62.25" customHeight="1">
      <c r="A15" s="311"/>
      <c r="B15" s="552" t="s">
        <v>1046</v>
      </c>
      <c r="C15" s="553" t="s">
        <v>1047</v>
      </c>
      <c r="D15" s="472">
        <v>2</v>
      </c>
      <c r="E15" s="472">
        <v>743</v>
      </c>
      <c r="F15" s="472">
        <v>1</v>
      </c>
      <c r="G15" s="472">
        <v>15</v>
      </c>
      <c r="H15" s="472">
        <v>10</v>
      </c>
      <c r="I15" s="472">
        <v>1396</v>
      </c>
      <c r="J15" s="472">
        <v>0</v>
      </c>
      <c r="K15" s="472">
        <v>1</v>
      </c>
      <c r="L15" s="195">
        <v>1</v>
      </c>
      <c r="M15" s="195">
        <v>165</v>
      </c>
    </row>
    <row r="16" spans="1:13" ht="106.5" customHeight="1">
      <c r="A16" s="311"/>
      <c r="B16" s="552" t="s">
        <v>1046</v>
      </c>
      <c r="C16" s="553" t="s">
        <v>1048</v>
      </c>
      <c r="D16" s="472">
        <v>446</v>
      </c>
      <c r="E16" s="472">
        <v>2361</v>
      </c>
      <c r="F16" s="472">
        <v>401</v>
      </c>
      <c r="G16" s="472">
        <v>1021</v>
      </c>
      <c r="H16" s="472">
        <v>804</v>
      </c>
      <c r="I16" s="472">
        <v>1882</v>
      </c>
      <c r="J16" s="472">
        <v>0</v>
      </c>
      <c r="K16" s="472">
        <v>0</v>
      </c>
      <c r="L16" s="195">
        <v>87</v>
      </c>
      <c r="M16" s="195">
        <v>294</v>
      </c>
    </row>
    <row r="17" spans="1:13" ht="45">
      <c r="A17" s="311"/>
      <c r="B17" s="552" t="s">
        <v>691</v>
      </c>
      <c r="C17" s="553" t="s">
        <v>1049</v>
      </c>
      <c r="D17" s="554">
        <v>0</v>
      </c>
      <c r="E17" s="554">
        <v>3436</v>
      </c>
      <c r="F17" s="554">
        <v>0</v>
      </c>
      <c r="G17" s="554">
        <v>152</v>
      </c>
      <c r="H17" s="554">
        <v>0</v>
      </c>
      <c r="I17" s="554">
        <v>9115</v>
      </c>
      <c r="J17" s="554">
        <v>0</v>
      </c>
      <c r="K17" s="555">
        <v>0</v>
      </c>
      <c r="L17" s="195">
        <v>0</v>
      </c>
      <c r="M17" s="195">
        <v>16</v>
      </c>
    </row>
    <row r="18" spans="1:13" ht="56.25">
      <c r="A18" s="311"/>
      <c r="B18" s="275" t="s">
        <v>1050</v>
      </c>
      <c r="C18" s="276" t="s">
        <v>1051</v>
      </c>
      <c r="D18" s="473">
        <v>0</v>
      </c>
      <c r="E18" s="473">
        <v>0</v>
      </c>
      <c r="F18" s="473">
        <v>0</v>
      </c>
      <c r="G18" s="473">
        <v>0</v>
      </c>
      <c r="H18" s="473">
        <v>2708</v>
      </c>
      <c r="I18" s="473">
        <v>8417</v>
      </c>
      <c r="J18" s="473">
        <v>0</v>
      </c>
      <c r="K18" s="473">
        <v>0</v>
      </c>
      <c r="L18" s="474">
        <v>117</v>
      </c>
      <c r="M18" s="474">
        <v>365</v>
      </c>
    </row>
    <row r="19" spans="1:13" ht="39" customHeight="1">
      <c r="A19" s="274"/>
      <c r="B19" s="280" t="s">
        <v>1050</v>
      </c>
      <c r="C19" s="278" t="s">
        <v>1358</v>
      </c>
      <c r="D19" s="472">
        <v>0</v>
      </c>
      <c r="E19" s="472">
        <v>3584</v>
      </c>
      <c r="F19" s="472">
        <v>0</v>
      </c>
      <c r="G19" s="472">
        <v>0</v>
      </c>
      <c r="H19" s="472">
        <v>0</v>
      </c>
      <c r="I19" s="472">
        <v>1481</v>
      </c>
      <c r="J19" s="472">
        <v>0</v>
      </c>
      <c r="K19" s="472">
        <v>4</v>
      </c>
      <c r="L19" s="475">
        <v>421</v>
      </c>
      <c r="M19" s="475">
        <v>421</v>
      </c>
    </row>
    <row r="20" spans="1:13" ht="45">
      <c r="A20" s="311"/>
      <c r="B20" s="550" t="s">
        <v>1052</v>
      </c>
      <c r="C20" s="556" t="s">
        <v>1192</v>
      </c>
      <c r="D20" s="557">
        <v>904</v>
      </c>
      <c r="E20" s="557">
        <v>4102</v>
      </c>
      <c r="F20" s="557">
        <v>781</v>
      </c>
      <c r="G20" s="557">
        <v>1798</v>
      </c>
      <c r="H20" s="557">
        <v>0</v>
      </c>
      <c r="I20" s="557">
        <v>2</v>
      </c>
      <c r="J20" s="557">
        <v>0</v>
      </c>
      <c r="K20" s="557">
        <v>20</v>
      </c>
      <c r="L20" s="277">
        <v>107</v>
      </c>
      <c r="M20" s="277">
        <v>488</v>
      </c>
    </row>
    <row r="21" spans="1:13" ht="29.25" customHeight="1">
      <c r="A21" s="956" t="s">
        <v>1024</v>
      </c>
      <c r="B21" s="956"/>
      <c r="C21" s="956"/>
      <c r="D21" s="558">
        <f aca="true" t="shared" si="0" ref="D21:M21">SUM(D9,D10,D11,D12,D13,D14,D15,D16,D17,D18,D19,D20)</f>
        <v>4001</v>
      </c>
      <c r="E21" s="558">
        <f t="shared" si="0"/>
        <v>29259</v>
      </c>
      <c r="F21" s="558">
        <f t="shared" si="0"/>
        <v>1941</v>
      </c>
      <c r="G21" s="558">
        <f t="shared" si="0"/>
        <v>5920</v>
      </c>
      <c r="H21" s="558">
        <f t="shared" si="0"/>
        <v>4111</v>
      </c>
      <c r="I21" s="558">
        <f t="shared" si="0"/>
        <v>33137</v>
      </c>
      <c r="J21" s="558">
        <f t="shared" si="0"/>
        <v>0</v>
      </c>
      <c r="K21" s="558">
        <f t="shared" si="0"/>
        <v>64</v>
      </c>
      <c r="L21" s="558">
        <f t="shared" si="0"/>
        <v>1256</v>
      </c>
      <c r="M21" s="558">
        <f t="shared" si="0"/>
        <v>3906</v>
      </c>
    </row>
    <row r="22" spans="1:13" ht="28.5" customHeight="1">
      <c r="A22" s="957" t="s">
        <v>1757</v>
      </c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9"/>
    </row>
    <row r="23" spans="1:13" ht="39.75" customHeight="1">
      <c r="A23" s="559"/>
      <c r="B23" s="560" t="s">
        <v>1053</v>
      </c>
      <c r="C23" s="561" t="s">
        <v>1054</v>
      </c>
      <c r="D23" s="562">
        <v>1040</v>
      </c>
      <c r="E23" s="562">
        <v>3636</v>
      </c>
      <c r="F23" s="562">
        <v>2173</v>
      </c>
      <c r="G23" s="562">
        <v>570</v>
      </c>
      <c r="H23" s="562" t="s">
        <v>1189</v>
      </c>
      <c r="I23" s="562" t="s">
        <v>1189</v>
      </c>
      <c r="J23" s="562" t="s">
        <v>1189</v>
      </c>
      <c r="K23" s="562">
        <v>11</v>
      </c>
      <c r="L23" s="563">
        <v>26</v>
      </c>
      <c r="M23" s="563">
        <v>92</v>
      </c>
    </row>
    <row r="24" spans="1:13" ht="67.5">
      <c r="A24" s="545"/>
      <c r="B24" s="564" t="s">
        <v>1055</v>
      </c>
      <c r="C24" s="565" t="s">
        <v>1056</v>
      </c>
      <c r="D24" s="566">
        <v>1384</v>
      </c>
      <c r="E24" s="566">
        <v>8958</v>
      </c>
      <c r="F24" s="566">
        <v>18</v>
      </c>
      <c r="G24" s="566">
        <v>324</v>
      </c>
      <c r="H24" s="566">
        <v>8</v>
      </c>
      <c r="I24" s="566">
        <v>1876</v>
      </c>
      <c r="J24" s="566">
        <v>0</v>
      </c>
      <c r="K24" s="567">
        <v>28</v>
      </c>
      <c r="L24" s="196">
        <v>37</v>
      </c>
      <c r="M24" s="196">
        <v>284</v>
      </c>
    </row>
    <row r="25" spans="1:13" ht="49.5" customHeight="1">
      <c r="A25" s="545"/>
      <c r="B25" s="564" t="s">
        <v>861</v>
      </c>
      <c r="C25" s="565" t="s">
        <v>1057</v>
      </c>
      <c r="D25" s="566">
        <v>644</v>
      </c>
      <c r="E25" s="478" t="s">
        <v>1362</v>
      </c>
      <c r="F25" s="478" t="s">
        <v>433</v>
      </c>
      <c r="G25" s="478" t="s">
        <v>1363</v>
      </c>
      <c r="H25" s="478" t="s">
        <v>1364</v>
      </c>
      <c r="I25" s="478" t="s">
        <v>1365</v>
      </c>
      <c r="J25" s="478" t="s">
        <v>24</v>
      </c>
      <c r="K25" s="478" t="s">
        <v>264</v>
      </c>
      <c r="L25" s="196">
        <v>25</v>
      </c>
      <c r="M25" s="196">
        <v>167</v>
      </c>
    </row>
    <row r="26" spans="1:13" ht="56.25">
      <c r="A26" s="545"/>
      <c r="B26" s="564" t="s">
        <v>1058</v>
      </c>
      <c r="C26" s="565" t="s">
        <v>1059</v>
      </c>
      <c r="D26" s="568" t="s">
        <v>1369</v>
      </c>
      <c r="E26" s="568" t="s">
        <v>1370</v>
      </c>
      <c r="F26" s="568" t="s">
        <v>1369</v>
      </c>
      <c r="G26" s="568" t="s">
        <v>1371</v>
      </c>
      <c r="H26" s="568" t="s">
        <v>1372</v>
      </c>
      <c r="I26" s="568" t="s">
        <v>1373</v>
      </c>
      <c r="J26" s="568" t="s">
        <v>24</v>
      </c>
      <c r="K26" s="568" t="s">
        <v>258</v>
      </c>
      <c r="L26" s="196">
        <v>201</v>
      </c>
      <c r="M26" s="196">
        <v>201</v>
      </c>
    </row>
    <row r="27" spans="1:13" ht="67.5">
      <c r="A27" s="545"/>
      <c r="B27" s="564" t="s">
        <v>1060</v>
      </c>
      <c r="C27" s="565" t="s">
        <v>1061</v>
      </c>
      <c r="D27" s="566">
        <v>22</v>
      </c>
      <c r="E27" s="566">
        <v>266</v>
      </c>
      <c r="F27" s="566">
        <v>9</v>
      </c>
      <c r="G27" s="566">
        <v>97</v>
      </c>
      <c r="H27" s="566">
        <v>80</v>
      </c>
      <c r="I27" s="566">
        <v>1028</v>
      </c>
      <c r="J27" s="566">
        <v>0</v>
      </c>
      <c r="K27" s="567">
        <v>1</v>
      </c>
      <c r="L27" s="196">
        <v>2</v>
      </c>
      <c r="M27" s="196">
        <v>21</v>
      </c>
    </row>
    <row r="28" spans="1:13" ht="45">
      <c r="A28" s="545"/>
      <c r="B28" s="564" t="s">
        <v>1062</v>
      </c>
      <c r="C28" s="565" t="s">
        <v>1063</v>
      </c>
      <c r="D28" s="479" t="s">
        <v>409</v>
      </c>
      <c r="E28" s="479" t="s">
        <v>1367</v>
      </c>
      <c r="F28" s="479" t="s">
        <v>485</v>
      </c>
      <c r="G28" s="479" t="s">
        <v>1368</v>
      </c>
      <c r="H28" s="479" t="s">
        <v>24</v>
      </c>
      <c r="I28" s="479" t="s">
        <v>261</v>
      </c>
      <c r="J28" s="479" t="s">
        <v>24</v>
      </c>
      <c r="K28" s="479" t="s">
        <v>261</v>
      </c>
      <c r="L28" s="196">
        <v>3</v>
      </c>
      <c r="M28" s="196">
        <v>19</v>
      </c>
    </row>
    <row r="29" spans="1:13" ht="78.75">
      <c r="A29" s="545"/>
      <c r="B29" s="564" t="s">
        <v>1053</v>
      </c>
      <c r="C29" s="565" t="s">
        <v>1064</v>
      </c>
      <c r="D29" s="566">
        <v>11391</v>
      </c>
      <c r="E29" s="566">
        <v>871</v>
      </c>
      <c r="F29" s="566">
        <v>7912</v>
      </c>
      <c r="G29" s="566">
        <v>291</v>
      </c>
      <c r="H29" s="566">
        <v>0</v>
      </c>
      <c r="I29" s="566">
        <v>0</v>
      </c>
      <c r="J29" s="566">
        <v>1</v>
      </c>
      <c r="K29" s="567">
        <v>0</v>
      </c>
      <c r="L29" s="196">
        <v>820</v>
      </c>
      <c r="M29" s="196">
        <v>101</v>
      </c>
    </row>
    <row r="30" spans="1:13" ht="78.75">
      <c r="A30" s="545"/>
      <c r="B30" s="564" t="s">
        <v>1053</v>
      </c>
      <c r="C30" s="565" t="s">
        <v>1065</v>
      </c>
      <c r="D30" s="566">
        <v>296</v>
      </c>
      <c r="E30" s="566">
        <v>1600</v>
      </c>
      <c r="F30" s="566">
        <v>0</v>
      </c>
      <c r="G30" s="566">
        <v>0</v>
      </c>
      <c r="H30" s="566">
        <v>56</v>
      </c>
      <c r="I30" s="566">
        <v>38</v>
      </c>
      <c r="J30" s="566">
        <v>0</v>
      </c>
      <c r="K30" s="567">
        <v>0</v>
      </c>
      <c r="L30" s="196">
        <v>137</v>
      </c>
      <c r="M30" s="196">
        <v>251</v>
      </c>
    </row>
    <row r="31" spans="1:13" ht="78.75">
      <c r="A31" s="545"/>
      <c r="B31" s="564" t="s">
        <v>1053</v>
      </c>
      <c r="C31" s="565" t="s">
        <v>1066</v>
      </c>
      <c r="D31" s="566">
        <v>728</v>
      </c>
      <c r="E31" s="566">
        <v>4588</v>
      </c>
      <c r="F31" s="566">
        <v>0</v>
      </c>
      <c r="G31" s="566">
        <v>0</v>
      </c>
      <c r="H31" s="566">
        <v>105</v>
      </c>
      <c r="I31" s="566">
        <v>3817</v>
      </c>
      <c r="J31" s="566">
        <v>0</v>
      </c>
      <c r="K31" s="567">
        <v>0</v>
      </c>
      <c r="L31" s="196">
        <v>61</v>
      </c>
      <c r="M31" s="196">
        <v>610</v>
      </c>
    </row>
    <row r="32" spans="1:13" ht="56.25">
      <c r="A32" s="545"/>
      <c r="B32" s="564" t="s">
        <v>1053</v>
      </c>
      <c r="C32" s="564" t="s">
        <v>1067</v>
      </c>
      <c r="D32" s="569" t="s">
        <v>24</v>
      </c>
      <c r="E32" s="569" t="s">
        <v>1760</v>
      </c>
      <c r="F32" s="569" t="s">
        <v>24</v>
      </c>
      <c r="G32" s="569" t="s">
        <v>1761</v>
      </c>
      <c r="H32" s="569" t="s">
        <v>24</v>
      </c>
      <c r="I32" s="569" t="s">
        <v>1762</v>
      </c>
      <c r="J32" s="569" t="s">
        <v>24</v>
      </c>
      <c r="K32" s="569" t="s">
        <v>375</v>
      </c>
      <c r="L32" s="196">
        <v>11457</v>
      </c>
      <c r="M32" s="196">
        <v>11457</v>
      </c>
    </row>
    <row r="33" spans="1:13" ht="33.75">
      <c r="A33" s="545"/>
      <c r="B33" s="564" t="s">
        <v>1068</v>
      </c>
      <c r="C33" s="565" t="s">
        <v>1069</v>
      </c>
      <c r="D33" s="476">
        <v>730</v>
      </c>
      <c r="E33" s="476">
        <v>2607</v>
      </c>
      <c r="F33" s="476">
        <v>520</v>
      </c>
      <c r="G33" s="476">
        <v>1688</v>
      </c>
      <c r="H33" s="476">
        <v>14</v>
      </c>
      <c r="I33" s="476">
        <v>156</v>
      </c>
      <c r="J33" s="476">
        <v>0</v>
      </c>
      <c r="K33" s="476">
        <v>7</v>
      </c>
      <c r="L33" s="196">
        <v>25</v>
      </c>
      <c r="M33" s="196">
        <v>91</v>
      </c>
    </row>
    <row r="34" spans="1:13" ht="37.5" customHeight="1">
      <c r="A34" s="545"/>
      <c r="B34" s="564" t="s">
        <v>1070</v>
      </c>
      <c r="C34" s="565" t="s">
        <v>1071</v>
      </c>
      <c r="D34" s="477">
        <v>423</v>
      </c>
      <c r="E34" s="477">
        <v>4830</v>
      </c>
      <c r="F34" s="477">
        <v>431</v>
      </c>
      <c r="G34" s="477">
        <v>2040</v>
      </c>
      <c r="H34" s="477">
        <v>159</v>
      </c>
      <c r="I34" s="477">
        <v>537</v>
      </c>
      <c r="J34" s="477">
        <v>0</v>
      </c>
      <c r="K34" s="477">
        <v>12</v>
      </c>
      <c r="L34" s="196">
        <v>20</v>
      </c>
      <c r="M34" s="196">
        <v>181</v>
      </c>
    </row>
    <row r="35" spans="1:13" ht="67.5">
      <c r="A35" s="545"/>
      <c r="B35" s="564" t="s">
        <v>1072</v>
      </c>
      <c r="C35" s="565" t="s">
        <v>1193</v>
      </c>
      <c r="D35" s="476">
        <v>1450</v>
      </c>
      <c r="E35" s="476">
        <v>3774</v>
      </c>
      <c r="F35" s="476">
        <v>46</v>
      </c>
      <c r="G35" s="476">
        <v>368</v>
      </c>
      <c r="H35" s="476">
        <v>9</v>
      </c>
      <c r="I35" s="476">
        <v>18</v>
      </c>
      <c r="J35" s="476">
        <v>0</v>
      </c>
      <c r="K35" s="476">
        <v>12</v>
      </c>
      <c r="L35" s="196">
        <v>39</v>
      </c>
      <c r="M35" s="196">
        <v>102</v>
      </c>
    </row>
    <row r="36" spans="1:13" ht="28.5" customHeight="1">
      <c r="A36" s="938" t="s">
        <v>1033</v>
      </c>
      <c r="B36" s="938"/>
      <c r="C36" s="938"/>
      <c r="D36" s="566">
        <f aca="true" t="shared" si="1" ref="D36:M36">+SUM(D23,D24,D25,D26,D27,D28,D29,D30,D31,D33,D34,D32,D35)</f>
        <v>18108</v>
      </c>
      <c r="E36" s="566">
        <f t="shared" si="1"/>
        <v>31130</v>
      </c>
      <c r="F36" s="566">
        <f t="shared" si="1"/>
        <v>11109</v>
      </c>
      <c r="G36" s="566">
        <f t="shared" si="1"/>
        <v>5378</v>
      </c>
      <c r="H36" s="566">
        <f t="shared" si="1"/>
        <v>431</v>
      </c>
      <c r="I36" s="566">
        <f t="shared" si="1"/>
        <v>7470</v>
      </c>
      <c r="J36" s="566">
        <f t="shared" si="1"/>
        <v>1</v>
      </c>
      <c r="K36" s="567">
        <f t="shared" si="1"/>
        <v>71</v>
      </c>
      <c r="L36" s="567">
        <f t="shared" si="1"/>
        <v>12853</v>
      </c>
      <c r="M36" s="572">
        <f t="shared" si="1"/>
        <v>13577</v>
      </c>
    </row>
    <row r="37" spans="1:13" ht="37.5" customHeight="1">
      <c r="A37" s="936" t="s">
        <v>1034</v>
      </c>
      <c r="B37" s="936"/>
      <c r="C37" s="936"/>
      <c r="D37" s="570">
        <f aca="true" t="shared" si="2" ref="D37:M37">SUM(D21,D36)</f>
        <v>22109</v>
      </c>
      <c r="E37" s="570">
        <f t="shared" si="2"/>
        <v>60389</v>
      </c>
      <c r="F37" s="570">
        <f t="shared" si="2"/>
        <v>13050</v>
      </c>
      <c r="G37" s="570">
        <f t="shared" si="2"/>
        <v>11298</v>
      </c>
      <c r="H37" s="570">
        <f t="shared" si="2"/>
        <v>4542</v>
      </c>
      <c r="I37" s="570">
        <f t="shared" si="2"/>
        <v>40607</v>
      </c>
      <c r="J37" s="570">
        <f t="shared" si="2"/>
        <v>1</v>
      </c>
      <c r="K37" s="571">
        <f t="shared" si="2"/>
        <v>135</v>
      </c>
      <c r="L37" s="571">
        <f t="shared" si="2"/>
        <v>14109</v>
      </c>
      <c r="M37" s="573">
        <f t="shared" si="2"/>
        <v>17483</v>
      </c>
    </row>
  </sheetData>
  <mergeCells count="23">
    <mergeCell ref="A1:M1"/>
    <mergeCell ref="D2:M2"/>
    <mergeCell ref="L3:M3"/>
    <mergeCell ref="L4:M5"/>
    <mergeCell ref="A2:A3"/>
    <mergeCell ref="B2:B3"/>
    <mergeCell ref="C2:C3"/>
    <mergeCell ref="C4:C7"/>
    <mergeCell ref="D4:G4"/>
    <mergeCell ref="D5:E5"/>
    <mergeCell ref="D3:G3"/>
    <mergeCell ref="H3:I3"/>
    <mergeCell ref="J3:K3"/>
    <mergeCell ref="F5:G5"/>
    <mergeCell ref="A4:A7"/>
    <mergeCell ref="B4:B7"/>
    <mergeCell ref="A37:C37"/>
    <mergeCell ref="H4:I5"/>
    <mergeCell ref="A21:C21"/>
    <mergeCell ref="A36:C36"/>
    <mergeCell ref="A22:M22"/>
    <mergeCell ref="J4:K5"/>
    <mergeCell ref="A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"/>
  <sheetViews>
    <sheetView workbookViewId="0" topLeftCell="A1">
      <selection activeCell="J6" sqref="J6"/>
    </sheetView>
  </sheetViews>
  <sheetFormatPr defaultColWidth="9.140625" defaultRowHeight="15"/>
  <cols>
    <col min="1" max="1" width="6.7109375" style="0" customWidth="1"/>
    <col min="2" max="2" width="26.28125" style="0" customWidth="1"/>
    <col min="3" max="3" width="22.8515625" style="0" customWidth="1"/>
    <col min="4" max="4" width="12.8515625" style="0" customWidth="1"/>
    <col min="5" max="6" width="14.140625" style="0" customWidth="1"/>
    <col min="7" max="7" width="12.140625" style="0" customWidth="1"/>
    <col min="8" max="8" width="13.140625" style="0" customWidth="1"/>
  </cols>
  <sheetData>
    <row r="1" spans="1:8" ht="30" customHeight="1">
      <c r="A1" s="965" t="s">
        <v>1383</v>
      </c>
      <c r="B1" s="965"/>
      <c r="C1" s="965"/>
      <c r="D1" s="965"/>
      <c r="E1" s="965"/>
      <c r="F1" s="965"/>
      <c r="G1" s="965"/>
      <c r="H1" s="965"/>
    </row>
    <row r="2" spans="1:8" ht="18" customHeight="1">
      <c r="A2" s="129">
        <v>1</v>
      </c>
      <c r="B2" s="801">
        <v>2</v>
      </c>
      <c r="C2" s="801"/>
      <c r="D2" s="846">
        <v>3</v>
      </c>
      <c r="E2" s="923"/>
      <c r="F2" s="127">
        <v>4</v>
      </c>
      <c r="G2" s="127">
        <v>5</v>
      </c>
      <c r="H2" s="127">
        <v>6</v>
      </c>
    </row>
    <row r="3" spans="1:8" ht="43.5" customHeight="1">
      <c r="A3" s="801" t="s">
        <v>272</v>
      </c>
      <c r="B3" s="801" t="s">
        <v>1073</v>
      </c>
      <c r="C3" s="801"/>
      <c r="D3" s="846" t="s">
        <v>1200</v>
      </c>
      <c r="E3" s="923"/>
      <c r="F3" s="801" t="s">
        <v>1076</v>
      </c>
      <c r="G3" s="801" t="s">
        <v>1077</v>
      </c>
      <c r="H3" s="801" t="s">
        <v>1078</v>
      </c>
    </row>
    <row r="4" spans="1:8" ht="18" customHeight="1">
      <c r="A4" s="801"/>
      <c r="B4" s="129" t="s">
        <v>277</v>
      </c>
      <c r="C4" s="129" t="s">
        <v>278</v>
      </c>
      <c r="D4" s="129" t="s">
        <v>678</v>
      </c>
      <c r="E4" s="129" t="s">
        <v>679</v>
      </c>
      <c r="F4" s="801"/>
      <c r="G4" s="801"/>
      <c r="H4" s="801"/>
    </row>
    <row r="5" spans="1:8" ht="74.25" customHeight="1">
      <c r="A5" s="801"/>
      <c r="B5" s="129" t="s">
        <v>682</v>
      </c>
      <c r="C5" s="129" t="s">
        <v>683</v>
      </c>
      <c r="D5" s="128" t="s">
        <v>1381</v>
      </c>
      <c r="E5" s="128" t="s">
        <v>1382</v>
      </c>
      <c r="F5" s="801"/>
      <c r="G5" s="801"/>
      <c r="H5" s="801"/>
    </row>
    <row r="6" spans="1:8" ht="161.25" customHeight="1">
      <c r="A6" s="482" t="s">
        <v>34</v>
      </c>
      <c r="B6" s="482" t="s">
        <v>1079</v>
      </c>
      <c r="C6" s="482" t="s">
        <v>1080</v>
      </c>
      <c r="D6" s="480" t="s">
        <v>936</v>
      </c>
      <c r="E6" s="480" t="s">
        <v>936</v>
      </c>
      <c r="F6" s="481">
        <v>13.13</v>
      </c>
      <c r="G6" s="480" t="s">
        <v>1356</v>
      </c>
      <c r="H6" s="480" t="s">
        <v>262</v>
      </c>
    </row>
  </sheetData>
  <mergeCells count="9">
    <mergeCell ref="A1:H1"/>
    <mergeCell ref="B2:C2"/>
    <mergeCell ref="A3:A5"/>
    <mergeCell ref="B3:C3"/>
    <mergeCell ref="F3:F5"/>
    <mergeCell ref="G3:G5"/>
    <mergeCell ref="H3:H5"/>
    <mergeCell ref="D2:E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"/>
  <sheetViews>
    <sheetView workbookViewId="0" topLeftCell="A1">
      <selection activeCell="B6" sqref="B6:H6"/>
    </sheetView>
  </sheetViews>
  <sheetFormatPr defaultColWidth="9.140625" defaultRowHeight="15"/>
  <cols>
    <col min="1" max="1" width="7.140625" style="0" customWidth="1"/>
    <col min="2" max="2" width="21.28125" style="0" customWidth="1"/>
    <col min="3" max="3" width="26.57421875" style="0" customWidth="1"/>
    <col min="4" max="4" width="12.140625" style="0" customWidth="1"/>
    <col min="5" max="5" width="12.28125" style="0" customWidth="1"/>
    <col min="6" max="6" width="13.140625" style="0" customWidth="1"/>
    <col min="7" max="7" width="14.8515625" style="0" customWidth="1"/>
    <col min="8" max="8" width="17.7109375" style="0" customWidth="1"/>
  </cols>
  <sheetData>
    <row r="1" spans="1:8" ht="51.75" customHeight="1">
      <c r="A1" s="965" t="s">
        <v>1081</v>
      </c>
      <c r="B1" s="965"/>
      <c r="C1" s="965"/>
      <c r="D1" s="965"/>
      <c r="E1" s="965"/>
      <c r="F1" s="965"/>
      <c r="G1" s="965"/>
      <c r="H1" s="965"/>
    </row>
    <row r="2" spans="1:8" ht="45.75" customHeight="1">
      <c r="A2" s="129">
        <v>1</v>
      </c>
      <c r="B2" s="801">
        <v>2</v>
      </c>
      <c r="C2" s="801"/>
      <c r="D2" s="129">
        <v>3</v>
      </c>
      <c r="E2" s="127">
        <v>4</v>
      </c>
      <c r="F2" s="127">
        <v>5</v>
      </c>
      <c r="G2" s="127">
        <v>6</v>
      </c>
      <c r="H2" s="127">
        <v>7</v>
      </c>
    </row>
    <row r="3" spans="1:8" ht="60.75" customHeight="1">
      <c r="A3" s="801" t="s">
        <v>272</v>
      </c>
      <c r="B3" s="801" t="s">
        <v>1073</v>
      </c>
      <c r="C3" s="801"/>
      <c r="D3" s="801" t="s">
        <v>1074</v>
      </c>
      <c r="E3" s="801" t="s">
        <v>1075</v>
      </c>
      <c r="F3" s="801" t="s">
        <v>1076</v>
      </c>
      <c r="G3" s="801" t="s">
        <v>1077</v>
      </c>
      <c r="H3" s="801" t="s">
        <v>1078</v>
      </c>
    </row>
    <row r="4" spans="1:8" ht="29.25" customHeight="1">
      <c r="A4" s="801"/>
      <c r="B4" s="129" t="s">
        <v>277</v>
      </c>
      <c r="C4" s="129" t="s">
        <v>278</v>
      </c>
      <c r="D4" s="801"/>
      <c r="E4" s="801"/>
      <c r="F4" s="801"/>
      <c r="G4" s="801"/>
      <c r="H4" s="801"/>
    </row>
    <row r="5" spans="1:8" ht="35.25" customHeight="1">
      <c r="A5" s="801"/>
      <c r="B5" s="129" t="s">
        <v>682</v>
      </c>
      <c r="C5" s="129" t="s">
        <v>683</v>
      </c>
      <c r="D5" s="801"/>
      <c r="E5" s="801"/>
      <c r="F5" s="801"/>
      <c r="G5" s="801"/>
      <c r="H5" s="801"/>
    </row>
    <row r="6" spans="1:8" ht="85.5" customHeight="1">
      <c r="A6" s="152"/>
      <c r="B6" s="966" t="s">
        <v>1217</v>
      </c>
      <c r="C6" s="967"/>
      <c r="D6" s="967"/>
      <c r="E6" s="967"/>
      <c r="F6" s="967"/>
      <c r="G6" s="967"/>
      <c r="H6" s="968"/>
    </row>
  </sheetData>
  <mergeCells count="10">
    <mergeCell ref="B6:H6"/>
    <mergeCell ref="A1:H1"/>
    <mergeCell ref="B2:C2"/>
    <mergeCell ref="A3:A5"/>
    <mergeCell ref="B3:C3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 topLeftCell="A1">
      <selection activeCell="Q6" sqref="Q6"/>
    </sheetView>
  </sheetViews>
  <sheetFormatPr defaultColWidth="9.140625" defaultRowHeight="15"/>
  <cols>
    <col min="1" max="1" width="26.57421875" style="0" customWidth="1"/>
    <col min="2" max="2" width="14.57421875" style="0" customWidth="1"/>
    <col min="3" max="3" width="16.7109375" style="0" customWidth="1"/>
    <col min="4" max="4" width="20.7109375" style="0" customWidth="1"/>
    <col min="5" max="5" width="24.8515625" style="0" customWidth="1"/>
    <col min="6" max="6" width="26.00390625" style="0" customWidth="1"/>
  </cols>
  <sheetData>
    <row r="1" spans="1:6" ht="21.75" customHeight="1">
      <c r="A1" s="970" t="s">
        <v>1082</v>
      </c>
      <c r="B1" s="970"/>
      <c r="C1" s="970"/>
      <c r="D1" s="970"/>
      <c r="E1" s="970"/>
      <c r="F1" s="970"/>
    </row>
    <row r="2" spans="1:6" ht="15">
      <c r="A2" s="153">
        <v>1</v>
      </c>
      <c r="B2" s="972">
        <v>2</v>
      </c>
      <c r="C2" s="973"/>
      <c r="D2" s="153">
        <v>2</v>
      </c>
      <c r="E2" s="971">
        <v>3</v>
      </c>
      <c r="F2" s="971"/>
    </row>
    <row r="3" spans="1:6" ht="64.5" customHeight="1">
      <c r="A3" s="971" t="s">
        <v>1702</v>
      </c>
      <c r="B3" s="972" t="s">
        <v>1201</v>
      </c>
      <c r="C3" s="973"/>
      <c r="D3" s="971" t="s">
        <v>1083</v>
      </c>
      <c r="E3" s="971" t="s">
        <v>1084</v>
      </c>
      <c r="F3" s="971"/>
    </row>
    <row r="4" spans="1:6" ht="19.5" customHeight="1">
      <c r="A4" s="971"/>
      <c r="B4" s="153" t="s">
        <v>277</v>
      </c>
      <c r="C4" s="153" t="s">
        <v>278</v>
      </c>
      <c r="D4" s="971"/>
      <c r="E4" s="153" t="s">
        <v>5</v>
      </c>
      <c r="F4" s="153" t="s">
        <v>1202</v>
      </c>
    </row>
    <row r="5" spans="1:6" ht="114.75" customHeight="1">
      <c r="A5" s="971"/>
      <c r="B5" s="153" t="s">
        <v>1204</v>
      </c>
      <c r="C5" s="153" t="s">
        <v>1204</v>
      </c>
      <c r="D5" s="971"/>
      <c r="E5" s="153" t="s">
        <v>1085</v>
      </c>
      <c r="F5" s="153" t="s">
        <v>1203</v>
      </c>
    </row>
    <row r="6" spans="1:6" ht="46.5" customHeight="1">
      <c r="A6" s="157" t="s">
        <v>1514</v>
      </c>
      <c r="B6" s="213">
        <v>43101</v>
      </c>
      <c r="C6" s="213">
        <v>43465</v>
      </c>
      <c r="D6" s="158">
        <v>6</v>
      </c>
      <c r="E6" s="159">
        <v>25</v>
      </c>
      <c r="F6" s="159">
        <v>6</v>
      </c>
    </row>
    <row r="7" spans="1:6" ht="46.5" customHeight="1">
      <c r="A7" s="154" t="s">
        <v>1511</v>
      </c>
      <c r="B7" s="214">
        <v>43101</v>
      </c>
      <c r="C7" s="214">
        <v>43465</v>
      </c>
      <c r="D7" s="155">
        <v>6</v>
      </c>
      <c r="E7" s="156">
        <v>30</v>
      </c>
      <c r="F7" s="156">
        <v>1</v>
      </c>
    </row>
    <row r="9" spans="1:6" ht="15">
      <c r="A9" s="969" t="s">
        <v>1086</v>
      </c>
      <c r="B9" s="969"/>
      <c r="C9" s="969"/>
      <c r="D9" s="969"/>
      <c r="E9" s="969"/>
      <c r="F9" s="969"/>
    </row>
  </sheetData>
  <mergeCells count="8">
    <mergeCell ref="A9:F9"/>
    <mergeCell ref="A1:F1"/>
    <mergeCell ref="E2:F2"/>
    <mergeCell ref="A3:A5"/>
    <mergeCell ref="D3:D5"/>
    <mergeCell ref="E3:F3"/>
    <mergeCell ref="B3:C3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7"/>
  <sheetViews>
    <sheetView workbookViewId="0" topLeftCell="A25">
      <selection activeCell="U19" sqref="U19"/>
    </sheetView>
  </sheetViews>
  <sheetFormatPr defaultColWidth="9.140625" defaultRowHeight="15"/>
  <sheetData>
    <row r="1" spans="1:16" ht="35.25" customHeight="1">
      <c r="A1" s="979" t="s">
        <v>1515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</row>
    <row r="2" spans="1:16" ht="15">
      <c r="A2" s="153">
        <v>1</v>
      </c>
      <c r="B2" s="153">
        <v>2</v>
      </c>
      <c r="C2" s="153">
        <v>3</v>
      </c>
      <c r="D2" s="153">
        <v>4</v>
      </c>
      <c r="E2" s="153">
        <v>5</v>
      </c>
      <c r="F2" s="153">
        <v>6</v>
      </c>
      <c r="G2" s="153">
        <v>7</v>
      </c>
      <c r="H2" s="153">
        <v>8</v>
      </c>
      <c r="I2" s="153">
        <v>9</v>
      </c>
      <c r="J2" s="153">
        <v>10</v>
      </c>
      <c r="K2" s="153">
        <v>11</v>
      </c>
      <c r="L2" s="153">
        <v>12</v>
      </c>
      <c r="M2" s="153">
        <v>13</v>
      </c>
      <c r="N2" s="153">
        <v>14</v>
      </c>
      <c r="O2" s="153">
        <v>15</v>
      </c>
      <c r="P2" s="153">
        <v>16</v>
      </c>
    </row>
    <row r="3" spans="1:16" ht="78" customHeight="1">
      <c r="A3" s="971" t="s">
        <v>1087</v>
      </c>
      <c r="B3" s="971" t="s">
        <v>1088</v>
      </c>
      <c r="C3" s="971"/>
      <c r="D3" s="971"/>
      <c r="E3" s="971" t="s">
        <v>1089</v>
      </c>
      <c r="F3" s="971"/>
      <c r="G3" s="971"/>
      <c r="H3" s="971" t="s">
        <v>1090</v>
      </c>
      <c r="I3" s="971"/>
      <c r="J3" s="971"/>
      <c r="K3" s="971" t="s">
        <v>1091</v>
      </c>
      <c r="L3" s="971"/>
      <c r="M3" s="971"/>
      <c r="N3" s="971" t="s">
        <v>1092</v>
      </c>
      <c r="O3" s="971"/>
      <c r="P3" s="971"/>
    </row>
    <row r="4" spans="1:16" ht="18.75" customHeight="1">
      <c r="A4" s="971"/>
      <c r="B4" s="153" t="s">
        <v>1093</v>
      </c>
      <c r="C4" s="153" t="s">
        <v>1094</v>
      </c>
      <c r="D4" s="153" t="s">
        <v>1095</v>
      </c>
      <c r="E4" s="153" t="s">
        <v>1093</v>
      </c>
      <c r="F4" s="153" t="s">
        <v>1094</v>
      </c>
      <c r="G4" s="153" t="s">
        <v>1095</v>
      </c>
      <c r="H4" s="153" t="s">
        <v>1093</v>
      </c>
      <c r="I4" s="153" t="s">
        <v>1094</v>
      </c>
      <c r="J4" s="153" t="s">
        <v>1095</v>
      </c>
      <c r="K4" s="153" t="s">
        <v>1093</v>
      </c>
      <c r="L4" s="153" t="s">
        <v>1094</v>
      </c>
      <c r="M4" s="153" t="s">
        <v>1095</v>
      </c>
      <c r="N4" s="153" t="s">
        <v>1093</v>
      </c>
      <c r="O4" s="153" t="s">
        <v>1094</v>
      </c>
      <c r="P4" s="153" t="s">
        <v>1095</v>
      </c>
    </row>
    <row r="5" spans="1:16" ht="23.25" customHeight="1">
      <c r="A5" s="161" t="s">
        <v>1096</v>
      </c>
      <c r="B5" s="162"/>
      <c r="C5" s="162">
        <v>6788</v>
      </c>
      <c r="D5" s="162">
        <f aca="true" t="shared" si="0" ref="D5:D16">SUM(B5:C5)</f>
        <v>6788</v>
      </c>
      <c r="E5" s="162"/>
      <c r="F5" s="163">
        <v>5776</v>
      </c>
      <c r="G5" s="163">
        <f aca="true" t="shared" si="1" ref="G5:G16">SUM(E5:F5)</f>
        <v>5776</v>
      </c>
      <c r="H5" s="162"/>
      <c r="I5" s="164">
        <v>0.001506090882057662</v>
      </c>
      <c r="J5" s="163"/>
      <c r="K5" s="162"/>
      <c r="L5" s="164">
        <v>0.0004858638747026342</v>
      </c>
      <c r="M5" s="163"/>
      <c r="N5" s="162"/>
      <c r="O5" s="164">
        <v>0.001991954756760296</v>
      </c>
      <c r="P5" s="163"/>
    </row>
    <row r="6" spans="1:16" ht="21" customHeight="1">
      <c r="A6" s="161" t="s">
        <v>1097</v>
      </c>
      <c r="B6" s="162"/>
      <c r="C6" s="162">
        <v>7111</v>
      </c>
      <c r="D6" s="162">
        <f t="shared" si="0"/>
        <v>7111</v>
      </c>
      <c r="E6" s="162"/>
      <c r="F6" s="163">
        <v>5935</v>
      </c>
      <c r="G6" s="163">
        <f t="shared" si="1"/>
        <v>5935</v>
      </c>
      <c r="H6" s="162"/>
      <c r="I6" s="164">
        <v>0.00150083562503581</v>
      </c>
      <c r="J6" s="163"/>
      <c r="K6" s="162"/>
      <c r="L6" s="164">
        <v>0.0004597923405053206</v>
      </c>
      <c r="M6" s="163"/>
      <c r="N6" s="162"/>
      <c r="O6" s="164">
        <v>0.001960627965541131</v>
      </c>
      <c r="P6" s="163"/>
    </row>
    <row r="7" spans="1:16" ht="21.75" customHeight="1">
      <c r="A7" s="161" t="s">
        <v>1098</v>
      </c>
      <c r="B7" s="165"/>
      <c r="C7" s="165">
        <v>7637</v>
      </c>
      <c r="D7" s="162">
        <f t="shared" si="0"/>
        <v>7637</v>
      </c>
      <c r="E7" s="165"/>
      <c r="F7" s="165">
        <v>6291</v>
      </c>
      <c r="G7" s="163">
        <f t="shared" si="1"/>
        <v>6291</v>
      </c>
      <c r="H7" s="165"/>
      <c r="I7" s="164">
        <v>0.0014286273011715046</v>
      </c>
      <c r="J7" s="165"/>
      <c r="K7" s="165"/>
      <c r="L7" s="164">
        <v>0.0004222953312091713</v>
      </c>
      <c r="M7" s="165"/>
      <c r="N7" s="165"/>
      <c r="O7" s="164">
        <v>0.0018509226323806759</v>
      </c>
      <c r="P7" s="165"/>
    </row>
    <row r="8" spans="1:16" ht="21" customHeight="1">
      <c r="A8" s="161" t="s">
        <v>1099</v>
      </c>
      <c r="B8" s="165"/>
      <c r="C8" s="165">
        <v>7542</v>
      </c>
      <c r="D8" s="162">
        <f t="shared" si="0"/>
        <v>7542</v>
      </c>
      <c r="E8" s="165"/>
      <c r="F8" s="165">
        <v>6238</v>
      </c>
      <c r="G8" s="163">
        <f t="shared" si="1"/>
        <v>6238</v>
      </c>
      <c r="H8" s="165"/>
      <c r="I8" s="164">
        <v>0.0014213951255684259</v>
      </c>
      <c r="J8" s="165"/>
      <c r="K8" s="165"/>
      <c r="L8" s="164">
        <v>0.0003760699342938808</v>
      </c>
      <c r="M8" s="165"/>
      <c r="N8" s="165"/>
      <c r="O8" s="164">
        <v>0.0017974650598623066</v>
      </c>
      <c r="P8" s="165"/>
    </row>
    <row r="9" spans="1:16" ht="21" customHeight="1">
      <c r="A9" s="161" t="s">
        <v>1100</v>
      </c>
      <c r="B9" s="165">
        <v>3884</v>
      </c>
      <c r="C9" s="165">
        <v>5816</v>
      </c>
      <c r="D9" s="162">
        <f t="shared" si="0"/>
        <v>9700</v>
      </c>
      <c r="E9" s="165">
        <v>2886</v>
      </c>
      <c r="F9" s="165">
        <v>4842</v>
      </c>
      <c r="G9" s="163">
        <f t="shared" si="1"/>
        <v>7728</v>
      </c>
      <c r="H9" s="164">
        <v>0.0012842901314032871</v>
      </c>
      <c r="I9" s="164">
        <v>0.0013829167781089237</v>
      </c>
      <c r="J9" s="165"/>
      <c r="K9" s="164">
        <v>0.00030325027653812386</v>
      </c>
      <c r="L9" s="164">
        <v>0.00037120021715319215</v>
      </c>
      <c r="M9" s="165"/>
      <c r="N9" s="164">
        <v>0.001587540407941411</v>
      </c>
      <c r="O9" s="164">
        <v>0.0017541169952621158</v>
      </c>
      <c r="P9" s="165"/>
    </row>
    <row r="10" spans="1:16" ht="28.5">
      <c r="A10" s="161" t="s">
        <v>1101</v>
      </c>
      <c r="B10" s="165">
        <v>5156</v>
      </c>
      <c r="C10" s="165">
        <v>5021</v>
      </c>
      <c r="D10" s="162">
        <f t="shared" si="0"/>
        <v>10177</v>
      </c>
      <c r="E10" s="165">
        <v>3763</v>
      </c>
      <c r="F10" s="165">
        <v>4159</v>
      </c>
      <c r="G10" s="163">
        <f t="shared" si="1"/>
        <v>7922</v>
      </c>
      <c r="H10" s="164">
        <v>0.001230672463580729</v>
      </c>
      <c r="I10" s="164">
        <v>0.0013145229849447107</v>
      </c>
      <c r="J10" s="165"/>
      <c r="K10" s="164">
        <v>0.00031132822601499886</v>
      </c>
      <c r="L10" s="164">
        <v>0.0003923774775572222</v>
      </c>
      <c r="M10" s="165"/>
      <c r="N10" s="164">
        <v>0.0015420006895957281</v>
      </c>
      <c r="O10" s="164">
        <v>0.001706900462501933</v>
      </c>
      <c r="P10" s="165"/>
    </row>
    <row r="11" spans="1:16" ht="20.25" customHeight="1">
      <c r="A11" s="161" t="s">
        <v>1102</v>
      </c>
      <c r="B11" s="165">
        <v>5157</v>
      </c>
      <c r="C11" s="165">
        <v>4964</v>
      </c>
      <c r="D11" s="162">
        <f t="shared" si="0"/>
        <v>10121</v>
      </c>
      <c r="E11" s="165">
        <v>3782</v>
      </c>
      <c r="F11" s="165">
        <v>4076</v>
      </c>
      <c r="G11" s="163">
        <f t="shared" si="1"/>
        <v>7858</v>
      </c>
      <c r="H11" s="164">
        <v>0.001240677001414838</v>
      </c>
      <c r="I11" s="164">
        <v>0.00134937988703853</v>
      </c>
      <c r="J11" s="165"/>
      <c r="K11" s="164">
        <v>0.0002931717227213646</v>
      </c>
      <c r="L11" s="164">
        <v>0.00035421236607276045</v>
      </c>
      <c r="M11" s="165"/>
      <c r="N11" s="164">
        <v>0.0015338487241362026</v>
      </c>
      <c r="O11" s="164">
        <v>0.0017035922531112905</v>
      </c>
      <c r="P11" s="165"/>
    </row>
    <row r="12" spans="1:16" ht="24" customHeight="1">
      <c r="A12" s="161" t="s">
        <v>1103</v>
      </c>
      <c r="B12" s="165">
        <v>5231</v>
      </c>
      <c r="C12" s="165">
        <v>4896</v>
      </c>
      <c r="D12" s="162">
        <f t="shared" si="0"/>
        <v>10127</v>
      </c>
      <c r="E12" s="165">
        <v>3909</v>
      </c>
      <c r="F12" s="165">
        <v>3999</v>
      </c>
      <c r="G12" s="163">
        <f t="shared" si="1"/>
        <v>7908</v>
      </c>
      <c r="H12" s="164">
        <v>0.001176659179251898</v>
      </c>
      <c r="I12" s="164">
        <v>0.001255255140250544</v>
      </c>
      <c r="J12" s="165"/>
      <c r="K12" s="164">
        <v>0.00031136936496810303</v>
      </c>
      <c r="L12" s="164">
        <v>0.00038680007110868976</v>
      </c>
      <c r="M12" s="165"/>
      <c r="N12" s="164">
        <v>0.0014880285442200013</v>
      </c>
      <c r="O12" s="164">
        <v>0.0016420552113592338</v>
      </c>
      <c r="P12" s="165"/>
    </row>
    <row r="13" spans="1:16" ht="28.5">
      <c r="A13" s="161" t="s">
        <v>1104</v>
      </c>
      <c r="B13" s="165">
        <v>4920</v>
      </c>
      <c r="C13" s="165">
        <v>4515</v>
      </c>
      <c r="D13" s="162">
        <f t="shared" si="0"/>
        <v>9435</v>
      </c>
      <c r="E13" s="165">
        <v>3746</v>
      </c>
      <c r="F13" s="165">
        <v>3860</v>
      </c>
      <c r="G13" s="163">
        <f t="shared" si="1"/>
        <v>7606</v>
      </c>
      <c r="H13" s="164">
        <v>0.0012116926377597106</v>
      </c>
      <c r="I13" s="164">
        <v>0.0013084232310515394</v>
      </c>
      <c r="J13" s="165"/>
      <c r="K13" s="164">
        <v>0.00031833173366455905</v>
      </c>
      <c r="L13" s="164">
        <v>0.00035808621467536226</v>
      </c>
      <c r="M13" s="165"/>
      <c r="N13" s="164">
        <v>0.0015300243714242697</v>
      </c>
      <c r="O13" s="164">
        <v>0.0016665094457269016</v>
      </c>
      <c r="P13" s="165"/>
    </row>
    <row r="14" spans="1:16" ht="28.5">
      <c r="A14" s="161" t="s">
        <v>1105</v>
      </c>
      <c r="B14" s="165">
        <v>5075</v>
      </c>
      <c r="C14" s="165">
        <v>4467</v>
      </c>
      <c r="D14" s="162">
        <f t="shared" si="0"/>
        <v>9542</v>
      </c>
      <c r="E14" s="165">
        <v>3822</v>
      </c>
      <c r="F14" s="165">
        <v>3885</v>
      </c>
      <c r="G14" s="163">
        <f t="shared" si="1"/>
        <v>7707</v>
      </c>
      <c r="H14" s="164">
        <v>0.0011510604816639294</v>
      </c>
      <c r="I14" s="164">
        <v>0.001291583235911088</v>
      </c>
      <c r="J14" s="165"/>
      <c r="K14" s="164">
        <v>0.00033537903667214</v>
      </c>
      <c r="L14" s="164">
        <v>0.0003891008341002743</v>
      </c>
      <c r="M14" s="165"/>
      <c r="N14" s="164">
        <v>0.0014864395183360696</v>
      </c>
      <c r="O14" s="164">
        <v>0.0016806840700113622</v>
      </c>
      <c r="P14" s="165"/>
    </row>
    <row r="15" spans="1:16" ht="22.5" customHeight="1">
      <c r="A15" s="161" t="s">
        <v>1106</v>
      </c>
      <c r="B15" s="165">
        <v>4732</v>
      </c>
      <c r="C15" s="165">
        <v>4332</v>
      </c>
      <c r="D15" s="162">
        <f t="shared" si="0"/>
        <v>9064</v>
      </c>
      <c r="E15" s="165">
        <v>3543</v>
      </c>
      <c r="F15" s="165">
        <v>3680</v>
      </c>
      <c r="G15" s="163">
        <f t="shared" si="1"/>
        <v>7223</v>
      </c>
      <c r="H15" s="164">
        <v>0.0011440747197958739</v>
      </c>
      <c r="I15" s="164">
        <v>0.0012866432192811458</v>
      </c>
      <c r="J15" s="165"/>
      <c r="K15" s="164">
        <v>0.000261170008766162</v>
      </c>
      <c r="L15" s="164">
        <v>0.0003312530992442118</v>
      </c>
      <c r="M15" s="165"/>
      <c r="N15" s="164">
        <v>0.001405244728562036</v>
      </c>
      <c r="O15" s="164">
        <v>0.0016178963185253575</v>
      </c>
      <c r="P15" s="165"/>
    </row>
    <row r="16" spans="1:16" ht="28.5" customHeight="1">
      <c r="A16" s="161" t="s">
        <v>1107</v>
      </c>
      <c r="B16" s="165">
        <v>5674</v>
      </c>
      <c r="C16" s="165">
        <v>5054</v>
      </c>
      <c r="D16" s="162">
        <f t="shared" si="0"/>
        <v>10728</v>
      </c>
      <c r="E16" s="165">
        <v>4128</v>
      </c>
      <c r="F16" s="165">
        <v>4115</v>
      </c>
      <c r="G16" s="163">
        <f t="shared" si="1"/>
        <v>8243</v>
      </c>
      <c r="H16" s="164">
        <v>0.0010887829801955635</v>
      </c>
      <c r="I16" s="164">
        <v>0.0012059182129299884</v>
      </c>
      <c r="J16" s="165"/>
      <c r="K16" s="164">
        <v>0.0002570611235133623</v>
      </c>
      <c r="L16" s="164">
        <v>0.0003393328899734722</v>
      </c>
      <c r="M16" s="165"/>
      <c r="N16" s="164">
        <v>0.001345844103708926</v>
      </c>
      <c r="O16" s="164">
        <v>0.0015452511029034606</v>
      </c>
      <c r="P16" s="165"/>
    </row>
    <row r="17" spans="1:16" ht="29.25" customHeight="1">
      <c r="A17" s="153" t="s">
        <v>1108</v>
      </c>
      <c r="B17" s="165">
        <f aca="true" t="shared" si="2" ref="B17:G17">SUM(B9:B16)</f>
        <v>39829</v>
      </c>
      <c r="C17" s="165">
        <f t="shared" si="2"/>
        <v>39065</v>
      </c>
      <c r="D17" s="165">
        <f t="shared" si="2"/>
        <v>78894</v>
      </c>
      <c r="E17" s="165">
        <f t="shared" si="2"/>
        <v>29579</v>
      </c>
      <c r="F17" s="165">
        <f t="shared" si="2"/>
        <v>32616</v>
      </c>
      <c r="G17" s="165">
        <f t="shared" si="2"/>
        <v>62195</v>
      </c>
      <c r="H17" s="975"/>
      <c r="I17" s="975"/>
      <c r="J17" s="975"/>
      <c r="K17" s="975"/>
      <c r="L17" s="975"/>
      <c r="M17" s="975"/>
      <c r="N17" s="975"/>
      <c r="O17" s="975"/>
      <c r="P17" s="975"/>
    </row>
    <row r="18" spans="1:16" ht="24" customHeight="1">
      <c r="A18" s="153" t="s">
        <v>1109</v>
      </c>
      <c r="B18" s="976"/>
      <c r="C18" s="976"/>
      <c r="D18" s="976"/>
      <c r="E18" s="976"/>
      <c r="F18" s="976"/>
      <c r="G18" s="97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1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 ht="30" customHeight="1">
      <c r="A20" s="977" t="s">
        <v>1516</v>
      </c>
      <c r="B20" s="977"/>
      <c r="C20" s="977"/>
      <c r="D20" s="977"/>
      <c r="E20" s="977"/>
      <c r="F20" s="977"/>
      <c r="G20" s="977"/>
      <c r="H20" s="977"/>
      <c r="I20" s="977"/>
      <c r="J20" s="977"/>
      <c r="K20" s="977"/>
      <c r="L20" s="977"/>
      <c r="M20" s="977"/>
      <c r="N20" s="977"/>
      <c r="O20" s="977"/>
      <c r="P20" s="977"/>
    </row>
    <row r="21" spans="1:16" ht="15">
      <c r="A21" s="158">
        <v>1</v>
      </c>
      <c r="B21" s="158">
        <v>2</v>
      </c>
      <c r="C21" s="158">
        <v>3</v>
      </c>
      <c r="D21" s="158">
        <v>4</v>
      </c>
      <c r="E21" s="158">
        <v>5</v>
      </c>
      <c r="F21" s="158">
        <v>6</v>
      </c>
      <c r="G21" s="158">
        <v>7</v>
      </c>
      <c r="H21" s="158">
        <v>8</v>
      </c>
      <c r="I21" s="158">
        <v>9</v>
      </c>
      <c r="J21" s="158">
        <v>10</v>
      </c>
      <c r="K21" s="158">
        <v>11</v>
      </c>
      <c r="L21" s="158">
        <v>12</v>
      </c>
      <c r="M21" s="158">
        <v>13</v>
      </c>
      <c r="N21" s="158">
        <v>14</v>
      </c>
      <c r="O21" s="158">
        <v>15</v>
      </c>
      <c r="P21" s="158">
        <v>16</v>
      </c>
    </row>
    <row r="22" spans="1:16" ht="73.5" customHeight="1">
      <c r="A22" s="978"/>
      <c r="B22" s="978" t="s">
        <v>1088</v>
      </c>
      <c r="C22" s="978"/>
      <c r="D22" s="978"/>
      <c r="E22" s="978" t="s">
        <v>1089</v>
      </c>
      <c r="F22" s="978"/>
      <c r="G22" s="978"/>
      <c r="H22" s="978" t="s">
        <v>1090</v>
      </c>
      <c r="I22" s="978"/>
      <c r="J22" s="978"/>
      <c r="K22" s="978" t="s">
        <v>1091</v>
      </c>
      <c r="L22" s="978"/>
      <c r="M22" s="978"/>
      <c r="N22" s="978" t="s">
        <v>1092</v>
      </c>
      <c r="O22" s="978"/>
      <c r="P22" s="978"/>
    </row>
    <row r="23" spans="1:16" ht="17.25" customHeight="1">
      <c r="A23" s="978"/>
      <c r="B23" s="158" t="s">
        <v>1093</v>
      </c>
      <c r="C23" s="158" t="s">
        <v>1094</v>
      </c>
      <c r="D23" s="158" t="s">
        <v>1095</v>
      </c>
      <c r="E23" s="158" t="s">
        <v>1093</v>
      </c>
      <c r="F23" s="158" t="s">
        <v>1094</v>
      </c>
      <c r="G23" s="158" t="s">
        <v>1095</v>
      </c>
      <c r="H23" s="158" t="s">
        <v>1093</v>
      </c>
      <c r="I23" s="158" t="s">
        <v>1094</v>
      </c>
      <c r="J23" s="158" t="s">
        <v>1095</v>
      </c>
      <c r="K23" s="158" t="s">
        <v>1093</v>
      </c>
      <c r="L23" s="158" t="s">
        <v>1094</v>
      </c>
      <c r="M23" s="158" t="s">
        <v>1095</v>
      </c>
      <c r="N23" s="158" t="s">
        <v>1093</v>
      </c>
      <c r="O23" s="158" t="s">
        <v>1094</v>
      </c>
      <c r="P23" s="158" t="s">
        <v>1095</v>
      </c>
    </row>
    <row r="24" spans="1:16" ht="19.5" customHeight="1">
      <c r="A24" s="167" t="s">
        <v>1096</v>
      </c>
      <c r="B24" s="168"/>
      <c r="C24" s="168">
        <v>5728</v>
      </c>
      <c r="D24" s="168">
        <f aca="true" t="shared" si="3" ref="D24:D35">SUM(B24:C24)</f>
        <v>5728</v>
      </c>
      <c r="E24" s="168"/>
      <c r="F24" s="169">
        <v>3845</v>
      </c>
      <c r="G24" s="169">
        <f aca="true" t="shared" si="4" ref="G24:G35">SUM(E24:F24)</f>
        <v>3845</v>
      </c>
      <c r="H24" s="168"/>
      <c r="I24" s="170">
        <v>0.0012528611887026736</v>
      </c>
      <c r="J24" s="169"/>
      <c r="K24" s="168"/>
      <c r="L24" s="170">
        <v>0.000681027570866956</v>
      </c>
      <c r="M24" s="169"/>
      <c r="N24" s="168"/>
      <c r="O24" s="170">
        <v>0.0019338887595696296</v>
      </c>
      <c r="P24" s="169"/>
    </row>
    <row r="25" spans="1:16" ht="21" customHeight="1">
      <c r="A25" s="167" t="s">
        <v>1097</v>
      </c>
      <c r="B25" s="168"/>
      <c r="C25" s="168">
        <v>5645</v>
      </c>
      <c r="D25" s="168">
        <f t="shared" si="3"/>
        <v>5645</v>
      </c>
      <c r="E25" s="168"/>
      <c r="F25" s="169">
        <v>3765</v>
      </c>
      <c r="G25" s="169">
        <f t="shared" si="4"/>
        <v>3765</v>
      </c>
      <c r="H25" s="168"/>
      <c r="I25" s="170">
        <v>0.0012474616999639122</v>
      </c>
      <c r="J25" s="169"/>
      <c r="K25" s="168"/>
      <c r="L25" s="170">
        <v>0.000599061362070662</v>
      </c>
      <c r="M25" s="169"/>
      <c r="N25" s="168"/>
      <c r="O25" s="170">
        <v>0.001846523062034574</v>
      </c>
      <c r="P25" s="169"/>
    </row>
    <row r="26" spans="1:16" ht="18.75" customHeight="1">
      <c r="A26" s="167" t="s">
        <v>1098</v>
      </c>
      <c r="B26" s="171"/>
      <c r="C26" s="171">
        <v>6180</v>
      </c>
      <c r="D26" s="168">
        <f t="shared" si="3"/>
        <v>6180</v>
      </c>
      <c r="E26" s="171"/>
      <c r="F26" s="171">
        <v>4077</v>
      </c>
      <c r="G26" s="169">
        <f t="shared" si="4"/>
        <v>4077</v>
      </c>
      <c r="H26" s="171"/>
      <c r="I26" s="170">
        <v>0.0012530068612639814</v>
      </c>
      <c r="J26" s="171"/>
      <c r="K26" s="171"/>
      <c r="L26" s="170">
        <v>0.0005402470634064491</v>
      </c>
      <c r="M26" s="171"/>
      <c r="N26" s="171"/>
      <c r="O26" s="170">
        <v>0.0017932539246704304</v>
      </c>
      <c r="P26" s="171"/>
    </row>
    <row r="27" spans="1:16" ht="22.5" customHeight="1">
      <c r="A27" s="167" t="s">
        <v>1099</v>
      </c>
      <c r="B27" s="171"/>
      <c r="C27" s="171">
        <v>7538</v>
      </c>
      <c r="D27" s="168">
        <f t="shared" si="3"/>
        <v>7538</v>
      </c>
      <c r="E27" s="171"/>
      <c r="F27" s="171">
        <v>4506</v>
      </c>
      <c r="G27" s="169">
        <f t="shared" si="4"/>
        <v>4506</v>
      </c>
      <c r="H27" s="171"/>
      <c r="I27" s="170">
        <v>0.0012129543634121064</v>
      </c>
      <c r="J27" s="171"/>
      <c r="K27" s="171"/>
      <c r="L27" s="170">
        <v>0.0005282095407957709</v>
      </c>
      <c r="M27" s="171"/>
      <c r="N27" s="171"/>
      <c r="O27" s="170">
        <v>0.0017411639042078772</v>
      </c>
      <c r="P27" s="171"/>
    </row>
    <row r="28" spans="1:16" ht="19.5" customHeight="1">
      <c r="A28" s="167" t="s">
        <v>1100</v>
      </c>
      <c r="B28" s="171">
        <v>2331</v>
      </c>
      <c r="C28" s="171">
        <v>7358</v>
      </c>
      <c r="D28" s="168">
        <f t="shared" si="3"/>
        <v>9689</v>
      </c>
      <c r="E28" s="171">
        <v>1672</v>
      </c>
      <c r="F28" s="171">
        <v>3571</v>
      </c>
      <c r="G28" s="169">
        <f t="shared" si="4"/>
        <v>5243</v>
      </c>
      <c r="H28" s="170">
        <v>0.0012553476095142708</v>
      </c>
      <c r="I28" s="170">
        <v>0.0009384264922029943</v>
      </c>
      <c r="J28" s="171"/>
      <c r="K28" s="170">
        <v>0.0005523827398827396</v>
      </c>
      <c r="L28" s="170">
        <v>0.00039642698045966546</v>
      </c>
      <c r="M28" s="171"/>
      <c r="N28" s="170">
        <v>0.0018077303493970105</v>
      </c>
      <c r="O28" s="170">
        <v>0.0013348534726626599</v>
      </c>
      <c r="P28" s="171"/>
    </row>
    <row r="29" spans="1:16" ht="28.5">
      <c r="A29" s="167" t="s">
        <v>1101</v>
      </c>
      <c r="B29" s="171">
        <v>4078</v>
      </c>
      <c r="C29" s="171">
        <v>8929</v>
      </c>
      <c r="D29" s="168">
        <f t="shared" si="3"/>
        <v>13007</v>
      </c>
      <c r="E29" s="171">
        <v>2857</v>
      </c>
      <c r="F29" s="171">
        <v>4378</v>
      </c>
      <c r="G29" s="169">
        <f t="shared" si="4"/>
        <v>7235</v>
      </c>
      <c r="H29" s="170">
        <v>0.001193040683523148</v>
      </c>
      <c r="I29" s="170">
        <v>0.0009126278605293611</v>
      </c>
      <c r="J29" s="171"/>
      <c r="K29" s="170">
        <v>0.0005602981445152847</v>
      </c>
      <c r="L29" s="170">
        <v>0.00044769332553518863</v>
      </c>
      <c r="M29" s="171"/>
      <c r="N29" s="170">
        <v>0.0017533388280384329</v>
      </c>
      <c r="O29" s="170">
        <v>0.0013603211860645499</v>
      </c>
      <c r="P29" s="171"/>
    </row>
    <row r="30" spans="1:16" ht="24" customHeight="1">
      <c r="A30" s="167" t="s">
        <v>1102</v>
      </c>
      <c r="B30" s="171">
        <v>4601</v>
      </c>
      <c r="C30" s="171">
        <v>10131</v>
      </c>
      <c r="D30" s="168">
        <f t="shared" si="3"/>
        <v>14732</v>
      </c>
      <c r="E30" s="171">
        <v>3358</v>
      </c>
      <c r="F30" s="171">
        <v>4938</v>
      </c>
      <c r="G30" s="169">
        <f t="shared" si="4"/>
        <v>8296</v>
      </c>
      <c r="H30" s="170">
        <v>0.0011803090310479976</v>
      </c>
      <c r="I30" s="170">
        <v>0.0008539932440583901</v>
      </c>
      <c r="J30" s="171"/>
      <c r="K30" s="170">
        <v>0.0005589062764133403</v>
      </c>
      <c r="L30" s="170">
        <v>0.00041313880754705897</v>
      </c>
      <c r="M30" s="171"/>
      <c r="N30" s="170">
        <v>0.0017392153074613378</v>
      </c>
      <c r="O30" s="170">
        <v>0.001267132051605449</v>
      </c>
      <c r="P30" s="171"/>
    </row>
    <row r="31" spans="1:16" ht="22.5" customHeight="1">
      <c r="A31" s="167" t="s">
        <v>1103</v>
      </c>
      <c r="B31" s="171">
        <v>4723</v>
      </c>
      <c r="C31" s="171">
        <v>10358</v>
      </c>
      <c r="D31" s="168">
        <f t="shared" si="3"/>
        <v>15081</v>
      </c>
      <c r="E31" s="171">
        <v>3489</v>
      </c>
      <c r="F31" s="171">
        <v>4877</v>
      </c>
      <c r="G31" s="169">
        <f t="shared" si="4"/>
        <v>8366</v>
      </c>
      <c r="H31" s="170">
        <v>0.0011380110922906818</v>
      </c>
      <c r="I31" s="170">
        <v>0.0008303375723184086</v>
      </c>
      <c r="J31" s="171"/>
      <c r="K31" s="170">
        <v>0.000574476458779338</v>
      </c>
      <c r="L31" s="170">
        <v>0.0003758881129633206</v>
      </c>
      <c r="M31" s="171"/>
      <c r="N31" s="170">
        <v>0.0017124875510700196</v>
      </c>
      <c r="O31" s="170">
        <v>0.0012062256852817292</v>
      </c>
      <c r="P31" s="171"/>
    </row>
    <row r="32" spans="1:16" ht="28.5">
      <c r="A32" s="167" t="s">
        <v>1104</v>
      </c>
      <c r="B32" s="171">
        <v>4311</v>
      </c>
      <c r="C32" s="171">
        <v>9705</v>
      </c>
      <c r="D32" s="168">
        <f t="shared" si="3"/>
        <v>14016</v>
      </c>
      <c r="E32" s="171">
        <v>3210</v>
      </c>
      <c r="F32" s="171">
        <v>4702</v>
      </c>
      <c r="G32" s="169">
        <f t="shared" si="4"/>
        <v>7912</v>
      </c>
      <c r="H32" s="170">
        <v>0.0012103404726925926</v>
      </c>
      <c r="I32" s="170">
        <v>0.0008688727176805208</v>
      </c>
      <c r="J32" s="171"/>
      <c r="K32" s="170">
        <v>0.0006383460269594572</v>
      </c>
      <c r="L32" s="170">
        <v>0.0004772728356898889</v>
      </c>
      <c r="M32" s="171"/>
      <c r="N32" s="170">
        <v>0.0018486864996520495</v>
      </c>
      <c r="O32" s="170">
        <v>0.0013461455533704098</v>
      </c>
      <c r="P32" s="171"/>
    </row>
    <row r="33" spans="1:16" ht="28.5">
      <c r="A33" s="167" t="s">
        <v>1105</v>
      </c>
      <c r="B33" s="171">
        <v>4264</v>
      </c>
      <c r="C33" s="171">
        <v>9625</v>
      </c>
      <c r="D33" s="168">
        <f t="shared" si="3"/>
        <v>13889</v>
      </c>
      <c r="E33" s="171">
        <v>3205</v>
      </c>
      <c r="F33" s="171">
        <v>4637</v>
      </c>
      <c r="G33" s="169">
        <f t="shared" si="4"/>
        <v>7842</v>
      </c>
      <c r="H33" s="170">
        <v>0.0012045587302828124</v>
      </c>
      <c r="I33" s="170">
        <v>0.0008312469937469942</v>
      </c>
      <c r="J33" s="171"/>
      <c r="K33" s="170">
        <v>0.0005599012620735185</v>
      </c>
      <c r="L33" s="170">
        <v>0.00042069143819143865</v>
      </c>
      <c r="M33" s="171"/>
      <c r="N33" s="170">
        <v>0.001764459992356331</v>
      </c>
      <c r="O33" s="170">
        <v>0.0012519384319384327</v>
      </c>
      <c r="P33" s="171"/>
    </row>
    <row r="34" spans="1:16" ht="25.5" customHeight="1">
      <c r="A34" s="167" t="s">
        <v>1106</v>
      </c>
      <c r="B34" s="171">
        <v>3999</v>
      </c>
      <c r="C34" s="171">
        <v>9105</v>
      </c>
      <c r="D34" s="168">
        <f t="shared" si="3"/>
        <v>13104</v>
      </c>
      <c r="E34" s="171">
        <v>3057</v>
      </c>
      <c r="F34" s="171">
        <v>4487</v>
      </c>
      <c r="G34" s="169">
        <f t="shared" si="4"/>
        <v>7544</v>
      </c>
      <c r="H34" s="170">
        <v>0.0011672217822974306</v>
      </c>
      <c r="I34" s="170">
        <v>0.0008272640638221701</v>
      </c>
      <c r="J34" s="171"/>
      <c r="K34" s="170">
        <v>0.000604769247867522</v>
      </c>
      <c r="L34" s="170">
        <v>0.0004200098643399028</v>
      </c>
      <c r="M34" s="171"/>
      <c r="N34" s="170">
        <v>0.0017719910301649527</v>
      </c>
      <c r="O34" s="170">
        <v>0.0012472739281620727</v>
      </c>
      <c r="P34" s="171"/>
    </row>
    <row r="35" spans="1:16" ht="30" customHeight="1">
      <c r="A35" s="167" t="s">
        <v>1107</v>
      </c>
      <c r="B35" s="171">
        <v>4733</v>
      </c>
      <c r="C35" s="171">
        <v>9833</v>
      </c>
      <c r="D35" s="168">
        <f t="shared" si="3"/>
        <v>14566</v>
      </c>
      <c r="E35" s="171">
        <v>3420</v>
      </c>
      <c r="F35" s="171">
        <v>4935</v>
      </c>
      <c r="G35" s="169">
        <f t="shared" si="4"/>
        <v>8355</v>
      </c>
      <c r="H35" s="170">
        <v>0.00108402342496733</v>
      </c>
      <c r="I35" s="170">
        <v>0.0008323669634752211</v>
      </c>
      <c r="J35" s="171"/>
      <c r="K35" s="170">
        <v>0.0005088606592013519</v>
      </c>
      <c r="L35" s="170">
        <v>0.0003904981713127754</v>
      </c>
      <c r="M35" s="171"/>
      <c r="N35" s="170">
        <v>0.0015928840841686815</v>
      </c>
      <c r="O35" s="170">
        <v>0.0012228651347879966</v>
      </c>
      <c r="P35" s="171"/>
    </row>
    <row r="36" spans="1:16" ht="24" customHeight="1">
      <c r="A36" s="158" t="s">
        <v>1108</v>
      </c>
      <c r="B36" s="171">
        <f aca="true" t="shared" si="5" ref="B36:G36">SUM(B24:B35)</f>
        <v>33040</v>
      </c>
      <c r="C36" s="171">
        <f t="shared" si="5"/>
        <v>100135</v>
      </c>
      <c r="D36" s="171">
        <f t="shared" si="5"/>
        <v>133175</v>
      </c>
      <c r="E36" s="171">
        <f t="shared" si="5"/>
        <v>24268</v>
      </c>
      <c r="F36" s="171">
        <f t="shared" si="5"/>
        <v>52718</v>
      </c>
      <c r="G36" s="171">
        <f t="shared" si="5"/>
        <v>76986</v>
      </c>
      <c r="H36" s="974"/>
      <c r="I36" s="974"/>
      <c r="J36" s="974"/>
      <c r="K36" s="974"/>
      <c r="L36" s="974"/>
      <c r="M36" s="974"/>
      <c r="N36" s="974"/>
      <c r="O36" s="974"/>
      <c r="P36" s="974"/>
    </row>
    <row r="37" spans="1:16" ht="26.25" customHeight="1">
      <c r="A37" s="158" t="s">
        <v>1109</v>
      </c>
      <c r="B37" s="974"/>
      <c r="C37" s="974"/>
      <c r="D37" s="974"/>
      <c r="E37" s="974"/>
      <c r="F37" s="974"/>
      <c r="G37" s="974"/>
      <c r="H37" s="172"/>
      <c r="I37" s="172"/>
      <c r="J37" s="172"/>
      <c r="K37" s="172"/>
      <c r="L37" s="172"/>
      <c r="M37" s="172"/>
      <c r="N37" s="172"/>
      <c r="O37" s="172"/>
      <c r="P37" s="172"/>
    </row>
  </sheetData>
  <mergeCells count="18">
    <mergeCell ref="A1:P1"/>
    <mergeCell ref="A3:A4"/>
    <mergeCell ref="B3:D3"/>
    <mergeCell ref="E3:G3"/>
    <mergeCell ref="H3:J3"/>
    <mergeCell ref="K3:M3"/>
    <mergeCell ref="N3:P3"/>
    <mergeCell ref="H36:P36"/>
    <mergeCell ref="B37:G37"/>
    <mergeCell ref="H17:P17"/>
    <mergeCell ref="B18:G18"/>
    <mergeCell ref="A20:P20"/>
    <mergeCell ref="A22:A23"/>
    <mergeCell ref="B22:D22"/>
    <mergeCell ref="E22:G22"/>
    <mergeCell ref="H22:J22"/>
    <mergeCell ref="K22:M22"/>
    <mergeCell ref="N22:P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7"/>
  <sheetViews>
    <sheetView workbookViewId="0" topLeftCell="A94">
      <selection activeCell="Q4" sqref="P4:Q4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6.28125" style="0" customWidth="1"/>
    <col min="4" max="4" width="12.7109375" style="0" customWidth="1"/>
    <col min="5" max="5" width="12.57421875" style="0" customWidth="1"/>
    <col min="11" max="11" width="12.8515625" style="0" customWidth="1"/>
  </cols>
  <sheetData>
    <row r="1" spans="1:11" ht="38.25" customHeight="1">
      <c r="A1" s="799" t="s">
        <v>1209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</row>
    <row r="2" spans="1:11" ht="15">
      <c r="A2" s="129">
        <v>1</v>
      </c>
      <c r="B2" s="801">
        <v>2</v>
      </c>
      <c r="C2" s="801"/>
      <c r="D2" s="801"/>
      <c r="E2" s="801"/>
      <c r="F2" s="129">
        <v>3</v>
      </c>
      <c r="G2" s="801">
        <v>4</v>
      </c>
      <c r="H2" s="801"/>
      <c r="I2" s="801">
        <v>5</v>
      </c>
      <c r="J2" s="801"/>
      <c r="K2" s="129">
        <v>6</v>
      </c>
    </row>
    <row r="3" spans="1:11" ht="54.75" customHeight="1">
      <c r="A3" s="933" t="s">
        <v>1110</v>
      </c>
      <c r="B3" s="801" t="s">
        <v>672</v>
      </c>
      <c r="C3" s="801"/>
      <c r="D3" s="801"/>
      <c r="E3" s="801"/>
      <c r="F3" s="801" t="s">
        <v>1111</v>
      </c>
      <c r="G3" s="801" t="s">
        <v>1112</v>
      </c>
      <c r="H3" s="801" t="s">
        <v>1704</v>
      </c>
      <c r="I3" s="801" t="s">
        <v>1705</v>
      </c>
      <c r="J3" s="801" t="s">
        <v>1706</v>
      </c>
      <c r="K3" s="801" t="s">
        <v>1113</v>
      </c>
    </row>
    <row r="4" spans="1:11" ht="48.75" customHeight="1">
      <c r="A4" s="934"/>
      <c r="B4" s="129" t="s">
        <v>277</v>
      </c>
      <c r="C4" s="129" t="s">
        <v>278</v>
      </c>
      <c r="D4" s="129" t="s">
        <v>279</v>
      </c>
      <c r="E4" s="129" t="s">
        <v>1114</v>
      </c>
      <c r="F4" s="801"/>
      <c r="G4" s="801"/>
      <c r="H4" s="801"/>
      <c r="I4" s="801"/>
      <c r="J4" s="801"/>
      <c r="K4" s="801"/>
    </row>
    <row r="5" spans="1:11" ht="91.5" customHeight="1">
      <c r="A5" s="954"/>
      <c r="B5" s="129" t="s">
        <v>682</v>
      </c>
      <c r="C5" s="129" t="s">
        <v>683</v>
      </c>
      <c r="D5" s="129" t="s">
        <v>1115</v>
      </c>
      <c r="E5" s="129" t="s">
        <v>1703</v>
      </c>
      <c r="F5" s="801"/>
      <c r="G5" s="129" t="s">
        <v>5</v>
      </c>
      <c r="H5" s="129" t="s">
        <v>6</v>
      </c>
      <c r="I5" s="129" t="s">
        <v>293</v>
      </c>
      <c r="J5" s="129" t="s">
        <v>294</v>
      </c>
      <c r="K5" s="801"/>
    </row>
    <row r="6" spans="1:11" ht="13.5" customHeight="1">
      <c r="A6" s="1001" t="s">
        <v>34</v>
      </c>
      <c r="B6" s="1004" t="s">
        <v>1116</v>
      </c>
      <c r="C6" s="1001" t="s">
        <v>1117</v>
      </c>
      <c r="D6" s="1001" t="s">
        <v>912</v>
      </c>
      <c r="E6" s="1001" t="s">
        <v>1118</v>
      </c>
      <c r="F6" s="173" t="s">
        <v>1119</v>
      </c>
      <c r="G6" s="174">
        <v>10</v>
      </c>
      <c r="H6" s="174">
        <v>10</v>
      </c>
      <c r="I6" s="174">
        <v>14</v>
      </c>
      <c r="J6" s="174">
        <v>13</v>
      </c>
      <c r="K6" s="174">
        <v>35</v>
      </c>
    </row>
    <row r="7" spans="1:11" ht="15" customHeight="1">
      <c r="A7" s="1002"/>
      <c r="B7" s="1005"/>
      <c r="C7" s="1002"/>
      <c r="D7" s="1002"/>
      <c r="E7" s="1002"/>
      <c r="F7" s="173" t="s">
        <v>1146</v>
      </c>
      <c r="G7" s="177">
        <v>13</v>
      </c>
      <c r="H7" s="177">
        <v>13</v>
      </c>
      <c r="I7" s="177">
        <v>1</v>
      </c>
      <c r="J7" s="177">
        <v>1</v>
      </c>
      <c r="K7" s="177">
        <v>79</v>
      </c>
    </row>
    <row r="8" spans="1:11" ht="13.5" customHeight="1">
      <c r="A8" s="1002"/>
      <c r="B8" s="1006"/>
      <c r="C8" s="1003"/>
      <c r="D8" s="1003"/>
      <c r="E8" s="1003"/>
      <c r="F8" s="173" t="s">
        <v>1205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</row>
    <row r="9" spans="1:11" ht="18" customHeight="1">
      <c r="A9" s="1003"/>
      <c r="B9" s="197"/>
      <c r="C9" s="173"/>
      <c r="D9" s="173"/>
      <c r="E9" s="173"/>
      <c r="F9" s="199" t="s">
        <v>255</v>
      </c>
      <c r="G9" s="200">
        <v>23</v>
      </c>
      <c r="H9" s="200">
        <v>23</v>
      </c>
      <c r="I9" s="200">
        <v>15</v>
      </c>
      <c r="J9" s="200">
        <v>14</v>
      </c>
      <c r="K9" s="200">
        <v>114</v>
      </c>
    </row>
    <row r="10" spans="1:11" ht="15.75" customHeight="1">
      <c r="A10" s="1001" t="s">
        <v>775</v>
      </c>
      <c r="B10" s="1004" t="s">
        <v>1120</v>
      </c>
      <c r="C10" s="1001" t="s">
        <v>1121</v>
      </c>
      <c r="D10" s="1001" t="s">
        <v>895</v>
      </c>
      <c r="E10" s="1001" t="s">
        <v>1122</v>
      </c>
      <c r="F10" s="173" t="s">
        <v>1119</v>
      </c>
      <c r="G10" s="174">
        <v>44</v>
      </c>
      <c r="H10" s="174">
        <v>44</v>
      </c>
      <c r="I10" s="174">
        <v>32</v>
      </c>
      <c r="J10" s="174">
        <v>29</v>
      </c>
      <c r="K10" s="174">
        <v>37</v>
      </c>
    </row>
    <row r="11" spans="1:11" ht="14.25" customHeight="1">
      <c r="A11" s="1002"/>
      <c r="B11" s="1005"/>
      <c r="C11" s="1002"/>
      <c r="D11" s="1002"/>
      <c r="E11" s="1002"/>
      <c r="F11" s="176" t="s">
        <v>1146</v>
      </c>
      <c r="G11" s="177">
        <v>11</v>
      </c>
      <c r="H11" s="177">
        <v>11</v>
      </c>
      <c r="I11" s="177">
        <v>11</v>
      </c>
      <c r="J11" s="177">
        <v>11</v>
      </c>
      <c r="K11" s="177">
        <v>66</v>
      </c>
    </row>
    <row r="12" spans="1:11" ht="14.25" customHeight="1">
      <c r="A12" s="1002"/>
      <c r="B12" s="1006"/>
      <c r="C12" s="1003"/>
      <c r="D12" s="1003"/>
      <c r="E12" s="1003"/>
      <c r="F12" s="173" t="s">
        <v>1205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</row>
    <row r="13" spans="1:11" ht="16.5" customHeight="1">
      <c r="A13" s="1003"/>
      <c r="B13" s="197"/>
      <c r="C13" s="173"/>
      <c r="D13" s="173"/>
      <c r="E13" s="173"/>
      <c r="F13" s="199" t="s">
        <v>255</v>
      </c>
      <c r="G13" s="200">
        <v>55</v>
      </c>
      <c r="H13" s="200">
        <v>55</v>
      </c>
      <c r="I13" s="200">
        <v>43</v>
      </c>
      <c r="J13" s="200">
        <v>40</v>
      </c>
      <c r="K13" s="200">
        <v>103</v>
      </c>
    </row>
    <row r="14" spans="1:11" ht="16.5" customHeight="1">
      <c r="A14" s="1001" t="s">
        <v>258</v>
      </c>
      <c r="B14" s="1004" t="s">
        <v>735</v>
      </c>
      <c r="C14" s="1001" t="s">
        <v>560</v>
      </c>
      <c r="D14" s="1001" t="s">
        <v>797</v>
      </c>
      <c r="E14" s="1001" t="s">
        <v>1123</v>
      </c>
      <c r="F14" s="173" t="s">
        <v>1119</v>
      </c>
      <c r="G14" s="174">
        <v>4</v>
      </c>
      <c r="H14" s="174">
        <v>1</v>
      </c>
      <c r="I14" s="174">
        <v>7</v>
      </c>
      <c r="J14" s="174">
        <v>5</v>
      </c>
      <c r="K14" s="174">
        <v>11</v>
      </c>
    </row>
    <row r="15" spans="1:11" ht="16.5" customHeight="1">
      <c r="A15" s="1002"/>
      <c r="B15" s="1005"/>
      <c r="C15" s="1002"/>
      <c r="D15" s="1002"/>
      <c r="E15" s="1002"/>
      <c r="F15" s="176" t="s">
        <v>1146</v>
      </c>
      <c r="G15" s="177">
        <v>0</v>
      </c>
      <c r="H15" s="177">
        <v>0</v>
      </c>
      <c r="I15" s="177">
        <v>2</v>
      </c>
      <c r="J15" s="177">
        <v>0</v>
      </c>
      <c r="K15" s="177">
        <v>26</v>
      </c>
    </row>
    <row r="16" spans="1:11" ht="16.5" customHeight="1">
      <c r="A16" s="1002"/>
      <c r="B16" s="1006"/>
      <c r="C16" s="1003"/>
      <c r="D16" s="1003"/>
      <c r="E16" s="1003"/>
      <c r="F16" s="173" t="s">
        <v>1205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</row>
    <row r="17" spans="1:11" ht="17.25" customHeight="1">
      <c r="A17" s="1003"/>
      <c r="B17" s="198"/>
      <c r="C17" s="175"/>
      <c r="D17" s="173"/>
      <c r="E17" s="173"/>
      <c r="F17" s="199" t="s">
        <v>255</v>
      </c>
      <c r="G17" s="200">
        <v>4</v>
      </c>
      <c r="H17" s="200">
        <v>1</v>
      </c>
      <c r="I17" s="200">
        <v>9</v>
      </c>
      <c r="J17" s="200">
        <v>5</v>
      </c>
      <c r="K17" s="200">
        <v>37</v>
      </c>
    </row>
    <row r="18" spans="1:11" ht="17.25" customHeight="1">
      <c r="A18" s="1001" t="s">
        <v>259</v>
      </c>
      <c r="B18" s="1007" t="s">
        <v>1124</v>
      </c>
      <c r="C18" s="1010" t="s">
        <v>1125</v>
      </c>
      <c r="D18" s="1001" t="s">
        <v>961</v>
      </c>
      <c r="E18" s="1001" t="s">
        <v>1126</v>
      </c>
      <c r="F18" s="173" t="s">
        <v>1119</v>
      </c>
      <c r="G18" s="457">
        <v>3</v>
      </c>
      <c r="H18" s="457">
        <v>3</v>
      </c>
      <c r="I18" s="457">
        <v>16</v>
      </c>
      <c r="J18" s="457">
        <v>11</v>
      </c>
      <c r="K18" s="457">
        <v>32</v>
      </c>
    </row>
    <row r="19" spans="1:11" ht="17.25" customHeight="1">
      <c r="A19" s="1002"/>
      <c r="B19" s="1008"/>
      <c r="C19" s="1011"/>
      <c r="D19" s="1002"/>
      <c r="E19" s="1002"/>
      <c r="F19" s="176" t="s">
        <v>1146</v>
      </c>
      <c r="G19" s="454">
        <v>3</v>
      </c>
      <c r="H19" s="454">
        <v>2</v>
      </c>
      <c r="I19" s="454">
        <v>8</v>
      </c>
      <c r="J19" s="454">
        <v>8</v>
      </c>
      <c r="K19" s="454">
        <v>94</v>
      </c>
    </row>
    <row r="20" spans="1:11" ht="17.25" customHeight="1">
      <c r="A20" s="1002"/>
      <c r="B20" s="1009"/>
      <c r="C20" s="1012"/>
      <c r="D20" s="1003"/>
      <c r="E20" s="1003"/>
      <c r="F20" s="173" t="s">
        <v>1205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</row>
    <row r="21" spans="1:11" ht="18" customHeight="1">
      <c r="A21" s="1003"/>
      <c r="B21" s="197"/>
      <c r="C21" s="173"/>
      <c r="D21" s="173"/>
      <c r="E21" s="173"/>
      <c r="F21" s="199" t="s">
        <v>255</v>
      </c>
      <c r="G21" s="200">
        <v>6</v>
      </c>
      <c r="H21" s="200">
        <v>5</v>
      </c>
      <c r="I21" s="200">
        <v>24</v>
      </c>
      <c r="J21" s="200">
        <v>19</v>
      </c>
      <c r="K21" s="200">
        <v>126</v>
      </c>
    </row>
    <row r="22" spans="1:11" ht="18" customHeight="1">
      <c r="A22" s="1001" t="s">
        <v>260</v>
      </c>
      <c r="B22" s="1004" t="s">
        <v>1196</v>
      </c>
      <c r="C22" s="1001" t="s">
        <v>1144</v>
      </c>
      <c r="D22" s="1001">
        <v>590</v>
      </c>
      <c r="E22" s="1001" t="s">
        <v>1145</v>
      </c>
      <c r="F22" s="173" t="s">
        <v>1119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</row>
    <row r="23" spans="1:11" ht="18" customHeight="1">
      <c r="A23" s="1002"/>
      <c r="B23" s="1005"/>
      <c r="C23" s="1002"/>
      <c r="D23" s="1002"/>
      <c r="E23" s="1002"/>
      <c r="F23" s="176" t="s">
        <v>1146</v>
      </c>
      <c r="G23" s="177">
        <v>0</v>
      </c>
      <c r="H23" s="173" t="s">
        <v>24</v>
      </c>
      <c r="I23" s="173" t="s">
        <v>24</v>
      </c>
      <c r="J23" s="173" t="s">
        <v>24</v>
      </c>
      <c r="K23" s="177">
        <v>10</v>
      </c>
    </row>
    <row r="24" spans="1:11" ht="18" customHeight="1">
      <c r="A24" s="1002"/>
      <c r="B24" s="1006"/>
      <c r="C24" s="1003"/>
      <c r="D24" s="1003"/>
      <c r="E24" s="1003"/>
      <c r="F24" s="173" t="s">
        <v>1205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</row>
    <row r="25" spans="1:11" ht="18" customHeight="1">
      <c r="A25" s="1003"/>
      <c r="B25" s="197"/>
      <c r="C25" s="173"/>
      <c r="D25" s="173"/>
      <c r="E25" s="173"/>
      <c r="F25" s="199" t="s">
        <v>255</v>
      </c>
      <c r="G25" s="201">
        <v>0</v>
      </c>
      <c r="H25" s="199" t="s">
        <v>24</v>
      </c>
      <c r="I25" s="199" t="s">
        <v>24</v>
      </c>
      <c r="J25" s="199" t="s">
        <v>24</v>
      </c>
      <c r="K25" s="201">
        <v>10</v>
      </c>
    </row>
    <row r="26" spans="1:11" ht="18" customHeight="1">
      <c r="A26" s="1001" t="s">
        <v>261</v>
      </c>
      <c r="B26" s="1004" t="s">
        <v>1147</v>
      </c>
      <c r="C26" s="1001" t="s">
        <v>1148</v>
      </c>
      <c r="D26" s="1001" t="s">
        <v>1149</v>
      </c>
      <c r="E26" s="1001">
        <v>405011</v>
      </c>
      <c r="F26" s="173" t="s">
        <v>1119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</row>
    <row r="27" spans="1:11" ht="18" customHeight="1">
      <c r="A27" s="1002"/>
      <c r="B27" s="1005"/>
      <c r="C27" s="1002"/>
      <c r="D27" s="1002"/>
      <c r="E27" s="1002"/>
      <c r="F27" s="176" t="s">
        <v>1146</v>
      </c>
      <c r="G27" s="177">
        <v>7</v>
      </c>
      <c r="H27" s="177">
        <v>7</v>
      </c>
      <c r="I27" s="177">
        <v>0</v>
      </c>
      <c r="J27" s="177">
        <v>0</v>
      </c>
      <c r="K27" s="177">
        <v>13</v>
      </c>
    </row>
    <row r="28" spans="1:11" ht="18" customHeight="1">
      <c r="A28" s="1002"/>
      <c r="B28" s="1006"/>
      <c r="C28" s="1003"/>
      <c r="D28" s="1003"/>
      <c r="E28" s="1003"/>
      <c r="F28" s="173" t="s">
        <v>1205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</row>
    <row r="29" spans="1:11" ht="18" customHeight="1">
      <c r="A29" s="1003"/>
      <c r="B29" s="197"/>
      <c r="C29" s="173"/>
      <c r="D29" s="173"/>
      <c r="E29" s="173"/>
      <c r="F29" s="199" t="s">
        <v>255</v>
      </c>
      <c r="G29" s="201">
        <v>7</v>
      </c>
      <c r="H29" s="201">
        <v>7</v>
      </c>
      <c r="I29" s="201">
        <v>0</v>
      </c>
      <c r="J29" s="201">
        <v>0</v>
      </c>
      <c r="K29" s="201">
        <v>13</v>
      </c>
    </row>
    <row r="30" spans="1:11" ht="18" customHeight="1">
      <c r="A30" s="1001" t="s">
        <v>0</v>
      </c>
      <c r="B30" s="1001" t="s">
        <v>842</v>
      </c>
      <c r="C30" s="1001" t="s">
        <v>1150</v>
      </c>
      <c r="D30" s="1001">
        <v>23149</v>
      </c>
      <c r="E30" s="1001" t="s">
        <v>1151</v>
      </c>
      <c r="F30" s="173" t="s">
        <v>1119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</row>
    <row r="31" spans="1:11" ht="18" customHeight="1">
      <c r="A31" s="1002"/>
      <c r="B31" s="1002"/>
      <c r="C31" s="1002"/>
      <c r="D31" s="1002"/>
      <c r="E31" s="1002"/>
      <c r="F31" s="176" t="s">
        <v>1146</v>
      </c>
      <c r="G31" s="177">
        <v>0</v>
      </c>
      <c r="H31" s="177">
        <v>0</v>
      </c>
      <c r="I31" s="177">
        <v>6</v>
      </c>
      <c r="J31" s="177">
        <v>6</v>
      </c>
      <c r="K31" s="177">
        <v>23</v>
      </c>
    </row>
    <row r="32" spans="1:11" ht="18" customHeight="1">
      <c r="A32" s="1002"/>
      <c r="B32" s="1003"/>
      <c r="C32" s="1003"/>
      <c r="D32" s="1003"/>
      <c r="E32" s="1003"/>
      <c r="F32" s="173" t="s">
        <v>1205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</row>
    <row r="33" spans="1:11" ht="18" customHeight="1">
      <c r="A33" s="1003"/>
      <c r="B33" s="197"/>
      <c r="C33" s="173"/>
      <c r="D33" s="173"/>
      <c r="E33" s="173"/>
      <c r="F33" s="199" t="s">
        <v>255</v>
      </c>
      <c r="G33" s="201">
        <v>0</v>
      </c>
      <c r="H33" s="201">
        <v>0</v>
      </c>
      <c r="I33" s="201">
        <v>6</v>
      </c>
      <c r="J33" s="201">
        <v>6</v>
      </c>
      <c r="K33" s="201">
        <v>23</v>
      </c>
    </row>
    <row r="34" spans="1:11" ht="18" customHeight="1">
      <c r="A34" s="1001" t="s">
        <v>262</v>
      </c>
      <c r="B34" s="1001" t="s">
        <v>1152</v>
      </c>
      <c r="C34" s="1001" t="s">
        <v>1206</v>
      </c>
      <c r="D34" s="1001" t="s">
        <v>786</v>
      </c>
      <c r="E34" s="1001" t="s">
        <v>1153</v>
      </c>
      <c r="F34" s="173" t="s">
        <v>1119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</row>
    <row r="35" spans="1:11" ht="18" customHeight="1">
      <c r="A35" s="1002"/>
      <c r="B35" s="1002"/>
      <c r="C35" s="1002"/>
      <c r="D35" s="1002"/>
      <c r="E35" s="1002"/>
      <c r="F35" s="176" t="s">
        <v>1146</v>
      </c>
      <c r="G35" s="455">
        <v>0</v>
      </c>
      <c r="H35" s="455">
        <v>0</v>
      </c>
      <c r="I35" s="455">
        <v>0</v>
      </c>
      <c r="J35" s="455">
        <v>0</v>
      </c>
      <c r="K35" s="455">
        <v>26</v>
      </c>
    </row>
    <row r="36" spans="1:11" ht="27" customHeight="1">
      <c r="A36" s="1002"/>
      <c r="B36" s="1003"/>
      <c r="C36" s="1003"/>
      <c r="D36" s="1003"/>
      <c r="E36" s="1003"/>
      <c r="F36" s="173" t="s">
        <v>1205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</row>
    <row r="37" spans="1:11" ht="18" customHeight="1">
      <c r="A37" s="1003"/>
      <c r="B37" s="197"/>
      <c r="C37" s="173"/>
      <c r="D37" s="173"/>
      <c r="E37" s="173"/>
      <c r="F37" s="199" t="s">
        <v>255</v>
      </c>
      <c r="G37" s="455">
        <v>0</v>
      </c>
      <c r="H37" s="455">
        <v>0</v>
      </c>
      <c r="I37" s="455">
        <v>0</v>
      </c>
      <c r="J37" s="455">
        <v>0</v>
      </c>
      <c r="K37" s="455">
        <v>26</v>
      </c>
    </row>
    <row r="38" spans="1:11" ht="18" customHeight="1">
      <c r="A38" s="1001" t="s">
        <v>263</v>
      </c>
      <c r="B38" s="1004" t="s">
        <v>1154</v>
      </c>
      <c r="C38" s="1001" t="s">
        <v>1155</v>
      </c>
      <c r="D38" s="1001">
        <v>22714</v>
      </c>
      <c r="E38" s="1001" t="s">
        <v>1156</v>
      </c>
      <c r="F38" s="173" t="s">
        <v>1119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</row>
    <row r="39" spans="1:11" ht="18" customHeight="1">
      <c r="A39" s="1002"/>
      <c r="B39" s="1005"/>
      <c r="C39" s="1002"/>
      <c r="D39" s="1002"/>
      <c r="E39" s="1002"/>
      <c r="F39" s="176" t="s">
        <v>1146</v>
      </c>
      <c r="G39" s="177">
        <v>0</v>
      </c>
      <c r="H39" s="177">
        <v>0</v>
      </c>
      <c r="I39" s="456">
        <v>1</v>
      </c>
      <c r="J39" s="456">
        <v>1</v>
      </c>
      <c r="K39" s="456">
        <v>29</v>
      </c>
    </row>
    <row r="40" spans="1:11" ht="18" customHeight="1">
      <c r="A40" s="1002"/>
      <c r="B40" s="1006"/>
      <c r="C40" s="1003"/>
      <c r="D40" s="1003"/>
      <c r="E40" s="1003"/>
      <c r="F40" s="173" t="s">
        <v>1205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</row>
    <row r="41" spans="1:11" ht="18" customHeight="1">
      <c r="A41" s="1003"/>
      <c r="B41" s="197"/>
      <c r="C41" s="173"/>
      <c r="D41" s="173"/>
      <c r="E41" s="173"/>
      <c r="F41" s="199" t="s">
        <v>255</v>
      </c>
      <c r="G41" s="177">
        <v>0</v>
      </c>
      <c r="H41" s="177">
        <v>0</v>
      </c>
      <c r="I41" s="456">
        <v>1</v>
      </c>
      <c r="J41" s="456">
        <v>1</v>
      </c>
      <c r="K41" s="456">
        <v>29</v>
      </c>
    </row>
    <row r="42" spans="1:11" ht="18" customHeight="1">
      <c r="A42" s="1001" t="s">
        <v>264</v>
      </c>
      <c r="B42" s="1001" t="s">
        <v>1157</v>
      </c>
      <c r="C42" s="1001" t="s">
        <v>1207</v>
      </c>
      <c r="D42" s="1001">
        <v>2391</v>
      </c>
      <c r="E42" s="1001" t="s">
        <v>1158</v>
      </c>
      <c r="F42" s="173" t="s">
        <v>1119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</row>
    <row r="43" spans="1:11" ht="18" customHeight="1">
      <c r="A43" s="1002"/>
      <c r="B43" s="1002"/>
      <c r="C43" s="1002"/>
      <c r="D43" s="1002"/>
      <c r="E43" s="1002"/>
      <c r="F43" s="176" t="s">
        <v>1146</v>
      </c>
      <c r="G43" s="454">
        <v>6</v>
      </c>
      <c r="H43" s="454">
        <v>4</v>
      </c>
      <c r="I43" s="454">
        <v>0</v>
      </c>
      <c r="J43" s="454">
        <v>0</v>
      </c>
      <c r="K43" s="454">
        <v>19</v>
      </c>
    </row>
    <row r="44" spans="1:11" ht="18" customHeight="1">
      <c r="A44" s="1002"/>
      <c r="B44" s="1003"/>
      <c r="C44" s="1003"/>
      <c r="D44" s="1003"/>
      <c r="E44" s="1003"/>
      <c r="F44" s="173" t="s">
        <v>1205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</row>
    <row r="45" spans="1:11" ht="18" customHeight="1">
      <c r="A45" s="1003"/>
      <c r="B45" s="197"/>
      <c r="C45" s="173"/>
      <c r="D45" s="173"/>
      <c r="E45" s="173"/>
      <c r="F45" s="199" t="s">
        <v>255</v>
      </c>
      <c r="G45" s="454">
        <v>6</v>
      </c>
      <c r="H45" s="454">
        <v>4</v>
      </c>
      <c r="I45" s="454">
        <v>0</v>
      </c>
      <c r="J45" s="454">
        <v>0</v>
      </c>
      <c r="K45" s="454">
        <v>19</v>
      </c>
    </row>
    <row r="46" spans="1:11" ht="18" customHeight="1">
      <c r="A46" s="1001" t="s">
        <v>265</v>
      </c>
      <c r="B46" s="1004" t="s">
        <v>1159</v>
      </c>
      <c r="C46" s="1001" t="s">
        <v>1160</v>
      </c>
      <c r="D46" s="1001">
        <v>2447</v>
      </c>
      <c r="E46" s="1001" t="s">
        <v>1161</v>
      </c>
      <c r="F46" s="173" t="s">
        <v>1119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</row>
    <row r="47" spans="1:11" ht="18" customHeight="1">
      <c r="A47" s="1002"/>
      <c r="B47" s="1005"/>
      <c r="C47" s="1002"/>
      <c r="D47" s="1002"/>
      <c r="E47" s="1002"/>
      <c r="F47" s="176" t="s">
        <v>1146</v>
      </c>
      <c r="G47" s="261">
        <v>0</v>
      </c>
      <c r="H47" s="261">
        <v>0</v>
      </c>
      <c r="I47" s="261">
        <v>0</v>
      </c>
      <c r="J47" s="261">
        <v>0</v>
      </c>
      <c r="K47" s="261">
        <v>26</v>
      </c>
    </row>
    <row r="48" spans="1:11" ht="18" customHeight="1">
      <c r="A48" s="1002"/>
      <c r="B48" s="1006"/>
      <c r="C48" s="1003"/>
      <c r="D48" s="1003"/>
      <c r="E48" s="1003"/>
      <c r="F48" s="173" t="s">
        <v>1205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</row>
    <row r="49" spans="1:11" ht="18" customHeight="1">
      <c r="A49" s="1003"/>
      <c r="B49" s="197"/>
      <c r="C49" s="173"/>
      <c r="D49" s="173"/>
      <c r="E49" s="173"/>
      <c r="F49" s="199" t="s">
        <v>255</v>
      </c>
      <c r="G49" s="201">
        <v>0</v>
      </c>
      <c r="H49" s="201">
        <v>9</v>
      </c>
      <c r="I49" s="201">
        <v>0</v>
      </c>
      <c r="J49" s="201">
        <v>0</v>
      </c>
      <c r="K49" s="201">
        <v>26</v>
      </c>
    </row>
    <row r="50" spans="1:11" ht="18" customHeight="1">
      <c r="A50" s="1001" t="s">
        <v>28</v>
      </c>
      <c r="B50" s="1001" t="s">
        <v>1162</v>
      </c>
      <c r="C50" s="1001" t="s">
        <v>1163</v>
      </c>
      <c r="D50" s="1001" t="s">
        <v>814</v>
      </c>
      <c r="E50" s="1001" t="s">
        <v>1164</v>
      </c>
      <c r="F50" s="173" t="s">
        <v>1119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</row>
    <row r="51" spans="1:11" ht="18" customHeight="1">
      <c r="A51" s="1002"/>
      <c r="B51" s="1002"/>
      <c r="C51" s="1002"/>
      <c r="D51" s="1002"/>
      <c r="E51" s="1002"/>
      <c r="F51" s="176" t="s">
        <v>1146</v>
      </c>
      <c r="G51" s="177">
        <v>5</v>
      </c>
      <c r="H51" s="177">
        <v>5</v>
      </c>
      <c r="I51" s="177">
        <v>0</v>
      </c>
      <c r="J51" s="177">
        <v>0</v>
      </c>
      <c r="K51" s="177">
        <v>33</v>
      </c>
    </row>
    <row r="52" spans="1:11" ht="18" customHeight="1">
      <c r="A52" s="1002"/>
      <c r="B52" s="1003"/>
      <c r="C52" s="1003"/>
      <c r="D52" s="1003"/>
      <c r="E52" s="1003"/>
      <c r="F52" s="173" t="s">
        <v>1205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</row>
    <row r="53" spans="1:11" ht="18" customHeight="1">
      <c r="A53" s="1003"/>
      <c r="B53" s="197"/>
      <c r="C53" s="173"/>
      <c r="D53" s="173"/>
      <c r="E53" s="173"/>
      <c r="F53" s="199" t="s">
        <v>255</v>
      </c>
      <c r="G53" s="201">
        <v>5</v>
      </c>
      <c r="H53" s="201">
        <v>5</v>
      </c>
      <c r="I53" s="201">
        <v>0</v>
      </c>
      <c r="J53" s="201">
        <v>0</v>
      </c>
      <c r="K53" s="201">
        <v>33</v>
      </c>
    </row>
    <row r="54" spans="1:11" ht="18" customHeight="1">
      <c r="A54" s="995" t="s">
        <v>266</v>
      </c>
      <c r="B54" s="995" t="s">
        <v>1127</v>
      </c>
      <c r="C54" s="995" t="s">
        <v>1128</v>
      </c>
      <c r="D54" s="995" t="s">
        <v>821</v>
      </c>
      <c r="E54" s="995" t="s">
        <v>1129</v>
      </c>
      <c r="F54" s="202" t="s">
        <v>1119</v>
      </c>
      <c r="G54" s="203">
        <v>10</v>
      </c>
      <c r="H54" s="203">
        <v>9</v>
      </c>
      <c r="I54" s="203">
        <v>9</v>
      </c>
      <c r="J54" s="203">
        <v>5</v>
      </c>
      <c r="K54" s="203">
        <v>9</v>
      </c>
    </row>
    <row r="55" spans="1:11" ht="18" customHeight="1">
      <c r="A55" s="996"/>
      <c r="B55" s="996"/>
      <c r="C55" s="996"/>
      <c r="D55" s="996"/>
      <c r="E55" s="996"/>
      <c r="F55" s="204" t="s">
        <v>1146</v>
      </c>
      <c r="G55" s="207">
        <v>7</v>
      </c>
      <c r="H55" s="207">
        <v>7</v>
      </c>
      <c r="I55" s="207">
        <v>6</v>
      </c>
      <c r="J55" s="207">
        <v>6</v>
      </c>
      <c r="K55" s="207">
        <v>27</v>
      </c>
    </row>
    <row r="56" spans="1:11" ht="18" customHeight="1">
      <c r="A56" s="996"/>
      <c r="B56" s="997"/>
      <c r="C56" s="997"/>
      <c r="D56" s="997"/>
      <c r="E56" s="997"/>
      <c r="F56" s="202" t="s">
        <v>1205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</row>
    <row r="57" spans="1:11" ht="18" customHeight="1">
      <c r="A57" s="997"/>
      <c r="B57" s="205"/>
      <c r="C57" s="202"/>
      <c r="D57" s="202"/>
      <c r="E57" s="202"/>
      <c r="F57" s="206" t="s">
        <v>255</v>
      </c>
      <c r="G57" s="211">
        <v>17</v>
      </c>
      <c r="H57" s="211">
        <v>16</v>
      </c>
      <c r="I57" s="211">
        <v>15</v>
      </c>
      <c r="J57" s="211">
        <v>11</v>
      </c>
      <c r="K57" s="211">
        <v>36</v>
      </c>
    </row>
    <row r="58" spans="1:11" ht="18" customHeight="1">
      <c r="A58" s="995" t="s">
        <v>267</v>
      </c>
      <c r="B58" s="995" t="s">
        <v>1130</v>
      </c>
      <c r="C58" s="995" t="s">
        <v>1131</v>
      </c>
      <c r="D58" s="995" t="s">
        <v>925</v>
      </c>
      <c r="E58" s="995" t="s">
        <v>1132</v>
      </c>
      <c r="F58" s="202" t="s">
        <v>1119</v>
      </c>
      <c r="G58" s="203">
        <v>30</v>
      </c>
      <c r="H58" s="203"/>
      <c r="I58" s="203">
        <v>40</v>
      </c>
      <c r="J58" s="203"/>
      <c r="K58" s="203">
        <v>39</v>
      </c>
    </row>
    <row r="59" spans="1:11" ht="18" customHeight="1">
      <c r="A59" s="996"/>
      <c r="B59" s="996"/>
      <c r="C59" s="996"/>
      <c r="D59" s="996"/>
      <c r="E59" s="996"/>
      <c r="F59" s="204" t="s">
        <v>1146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</row>
    <row r="60" spans="1:11" ht="42.75" customHeight="1">
      <c r="A60" s="996"/>
      <c r="B60" s="997"/>
      <c r="C60" s="997"/>
      <c r="D60" s="997"/>
      <c r="E60" s="997"/>
      <c r="F60" s="202" t="s">
        <v>1205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</row>
    <row r="61" spans="1:11" ht="18" customHeight="1">
      <c r="A61" s="997"/>
      <c r="B61" s="205"/>
      <c r="C61" s="202"/>
      <c r="D61" s="202"/>
      <c r="E61" s="202"/>
      <c r="F61" s="206" t="s">
        <v>255</v>
      </c>
      <c r="G61" s="212">
        <v>16</v>
      </c>
      <c r="H61" s="212">
        <v>16</v>
      </c>
      <c r="I61" s="212">
        <v>40</v>
      </c>
      <c r="J61" s="212">
        <v>40</v>
      </c>
      <c r="K61" s="212">
        <v>31</v>
      </c>
    </row>
    <row r="62" spans="1:11" ht="18" customHeight="1">
      <c r="A62" s="995" t="s">
        <v>282</v>
      </c>
      <c r="B62" s="998" t="s">
        <v>1133</v>
      </c>
      <c r="C62" s="995" t="s">
        <v>1134</v>
      </c>
      <c r="D62" s="995" t="s">
        <v>692</v>
      </c>
      <c r="E62" s="995" t="s">
        <v>1132</v>
      </c>
      <c r="F62" s="202" t="s">
        <v>1119</v>
      </c>
      <c r="G62" s="203">
        <v>5</v>
      </c>
      <c r="H62" s="203">
        <v>2</v>
      </c>
      <c r="I62" s="203">
        <v>36</v>
      </c>
      <c r="J62" s="203">
        <v>19</v>
      </c>
      <c r="K62" s="203">
        <v>0</v>
      </c>
    </row>
    <row r="63" spans="1:11" ht="18" customHeight="1">
      <c r="A63" s="996"/>
      <c r="B63" s="999"/>
      <c r="C63" s="996"/>
      <c r="D63" s="996"/>
      <c r="E63" s="996"/>
      <c r="F63" s="204" t="s">
        <v>1146</v>
      </c>
      <c r="G63" s="208">
        <v>0</v>
      </c>
      <c r="H63" s="208">
        <v>0</v>
      </c>
      <c r="I63" s="208">
        <v>0</v>
      </c>
      <c r="J63" s="208">
        <v>0</v>
      </c>
      <c r="K63" s="208">
        <v>0</v>
      </c>
    </row>
    <row r="64" spans="1:11" ht="16.5" customHeight="1">
      <c r="A64" s="996"/>
      <c r="B64" s="1000"/>
      <c r="C64" s="997"/>
      <c r="D64" s="997"/>
      <c r="E64" s="997"/>
      <c r="F64" s="202" t="s">
        <v>1205</v>
      </c>
      <c r="G64" s="208">
        <v>0</v>
      </c>
      <c r="H64" s="208">
        <v>0</v>
      </c>
      <c r="I64" s="208">
        <v>0</v>
      </c>
      <c r="J64" s="208">
        <v>0</v>
      </c>
      <c r="K64" s="208">
        <v>0</v>
      </c>
    </row>
    <row r="65" spans="1:11" ht="16.5" customHeight="1">
      <c r="A65" s="997"/>
      <c r="B65" s="210"/>
      <c r="C65" s="209"/>
      <c r="D65" s="209"/>
      <c r="E65" s="209"/>
      <c r="F65" s="206" t="s">
        <v>255</v>
      </c>
      <c r="G65" s="212">
        <v>5</v>
      </c>
      <c r="H65" s="212">
        <v>2</v>
      </c>
      <c r="I65" s="212">
        <v>36</v>
      </c>
      <c r="J65" s="212">
        <v>19</v>
      </c>
      <c r="K65" s="212">
        <v>0</v>
      </c>
    </row>
    <row r="66" spans="1:11" ht="16.5" customHeight="1">
      <c r="A66" s="989" t="s">
        <v>660</v>
      </c>
      <c r="B66" s="989" t="s">
        <v>1135</v>
      </c>
      <c r="C66" s="989" t="s">
        <v>1136</v>
      </c>
      <c r="D66" s="989" t="s">
        <v>941</v>
      </c>
      <c r="E66" s="989" t="s">
        <v>1132</v>
      </c>
      <c r="F66" s="202" t="s">
        <v>1119</v>
      </c>
      <c r="G66" s="203">
        <v>5</v>
      </c>
      <c r="H66" s="203">
        <v>5</v>
      </c>
      <c r="I66" s="203">
        <v>21</v>
      </c>
      <c r="J66" s="203">
        <v>15</v>
      </c>
      <c r="K66" s="203">
        <v>16</v>
      </c>
    </row>
    <row r="67" spans="1:11" ht="16.5" customHeight="1">
      <c r="A67" s="990"/>
      <c r="B67" s="990"/>
      <c r="C67" s="990"/>
      <c r="D67" s="990"/>
      <c r="E67" s="990"/>
      <c r="F67" s="204" t="s">
        <v>1146</v>
      </c>
      <c r="G67" s="208">
        <v>0</v>
      </c>
      <c r="H67" s="208">
        <v>0</v>
      </c>
      <c r="I67" s="208">
        <v>0</v>
      </c>
      <c r="J67" s="208">
        <v>0</v>
      </c>
      <c r="K67" s="208">
        <v>0</v>
      </c>
    </row>
    <row r="68" spans="1:11" ht="16.5" customHeight="1">
      <c r="A68" s="990"/>
      <c r="B68" s="991"/>
      <c r="C68" s="991"/>
      <c r="D68" s="991"/>
      <c r="E68" s="991"/>
      <c r="F68" s="202" t="s">
        <v>1205</v>
      </c>
      <c r="G68" s="208">
        <v>0</v>
      </c>
      <c r="H68" s="208">
        <v>0</v>
      </c>
      <c r="I68" s="208">
        <v>0</v>
      </c>
      <c r="J68" s="208">
        <v>0</v>
      </c>
      <c r="K68" s="208">
        <v>0</v>
      </c>
    </row>
    <row r="69" spans="1:11" ht="16.5" customHeight="1">
      <c r="A69" s="991"/>
      <c r="B69" s="210"/>
      <c r="C69" s="209"/>
      <c r="D69" s="209"/>
      <c r="E69" s="209"/>
      <c r="F69" s="206" t="s">
        <v>255</v>
      </c>
      <c r="G69" s="212">
        <v>5</v>
      </c>
      <c r="H69" s="212">
        <v>5</v>
      </c>
      <c r="I69" s="212">
        <v>21</v>
      </c>
      <c r="J69" s="212">
        <v>15</v>
      </c>
      <c r="K69" s="212">
        <v>16</v>
      </c>
    </row>
    <row r="70" spans="1:11" ht="16.5" customHeight="1">
      <c r="A70" s="989" t="s">
        <v>283</v>
      </c>
      <c r="B70" s="989" t="s">
        <v>1137</v>
      </c>
      <c r="C70" s="989" t="s">
        <v>1138</v>
      </c>
      <c r="D70" s="989" t="s">
        <v>824</v>
      </c>
      <c r="E70" s="989" t="s">
        <v>1139</v>
      </c>
      <c r="F70" s="202" t="s">
        <v>1119</v>
      </c>
      <c r="G70" s="453">
        <v>10</v>
      </c>
      <c r="H70" s="453">
        <v>6</v>
      </c>
      <c r="I70" s="453">
        <v>6</v>
      </c>
      <c r="J70" s="453">
        <v>4</v>
      </c>
      <c r="K70" s="453">
        <v>7</v>
      </c>
    </row>
    <row r="71" spans="1:11" ht="16.5" customHeight="1">
      <c r="A71" s="990"/>
      <c r="B71" s="990"/>
      <c r="C71" s="990"/>
      <c r="D71" s="990"/>
      <c r="E71" s="990"/>
      <c r="F71" s="204" t="s">
        <v>1146</v>
      </c>
      <c r="G71" s="10">
        <v>7</v>
      </c>
      <c r="H71" s="10">
        <v>6</v>
      </c>
      <c r="I71" s="10">
        <v>6</v>
      </c>
      <c r="J71" s="10">
        <v>6</v>
      </c>
      <c r="K71" s="10">
        <v>26</v>
      </c>
    </row>
    <row r="72" spans="1:11" ht="16.5" customHeight="1">
      <c r="A72" s="990"/>
      <c r="B72" s="991"/>
      <c r="C72" s="991"/>
      <c r="D72" s="991"/>
      <c r="E72" s="991"/>
      <c r="F72" s="202" t="s">
        <v>1205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</row>
    <row r="73" spans="1:11" ht="16.5" customHeight="1">
      <c r="A73" s="991"/>
      <c r="B73" s="210"/>
      <c r="C73" s="209"/>
      <c r="D73" s="209"/>
      <c r="E73" s="209"/>
      <c r="F73" s="206" t="s">
        <v>255</v>
      </c>
      <c r="G73" s="212">
        <v>17</v>
      </c>
      <c r="H73" s="212">
        <v>12</v>
      </c>
      <c r="I73" s="212">
        <v>12</v>
      </c>
      <c r="J73" s="212">
        <v>10</v>
      </c>
      <c r="K73" s="212">
        <v>33</v>
      </c>
    </row>
    <row r="74" spans="1:11" ht="16.5" customHeight="1">
      <c r="A74" s="989" t="s">
        <v>339</v>
      </c>
      <c r="B74" s="989" t="s">
        <v>1140</v>
      </c>
      <c r="C74" s="989" t="s">
        <v>1141</v>
      </c>
      <c r="D74" s="989" t="s">
        <v>1142</v>
      </c>
      <c r="E74" s="989" t="s">
        <v>1143</v>
      </c>
      <c r="F74" s="202" t="s">
        <v>1119</v>
      </c>
      <c r="G74" s="203">
        <v>38</v>
      </c>
      <c r="H74" s="203">
        <v>36</v>
      </c>
      <c r="I74" s="203">
        <v>28</v>
      </c>
      <c r="J74" s="203">
        <v>23</v>
      </c>
      <c r="K74" s="203">
        <v>26</v>
      </c>
    </row>
    <row r="75" spans="1:11" ht="16.5" customHeight="1">
      <c r="A75" s="990"/>
      <c r="B75" s="990"/>
      <c r="C75" s="990"/>
      <c r="D75" s="990"/>
      <c r="E75" s="990"/>
      <c r="F75" s="204" t="s">
        <v>1146</v>
      </c>
      <c r="G75" s="207">
        <v>5</v>
      </c>
      <c r="H75" s="207">
        <v>5</v>
      </c>
      <c r="I75" s="207">
        <v>5</v>
      </c>
      <c r="J75" s="207">
        <v>5</v>
      </c>
      <c r="K75" s="207">
        <v>55</v>
      </c>
    </row>
    <row r="76" spans="1:11" ht="40.5" customHeight="1">
      <c r="A76" s="990"/>
      <c r="B76" s="991"/>
      <c r="C76" s="991"/>
      <c r="D76" s="991"/>
      <c r="E76" s="991"/>
      <c r="F76" s="202" t="s">
        <v>1205</v>
      </c>
      <c r="G76" s="208">
        <v>0</v>
      </c>
      <c r="H76" s="208">
        <v>0</v>
      </c>
      <c r="I76" s="208">
        <v>0</v>
      </c>
      <c r="J76" s="208">
        <v>0</v>
      </c>
      <c r="K76" s="208">
        <v>0</v>
      </c>
    </row>
    <row r="77" spans="1:11" ht="16.5" customHeight="1">
      <c r="A77" s="991"/>
      <c r="B77" s="210"/>
      <c r="C77" s="209"/>
      <c r="D77" s="209"/>
      <c r="E77" s="209"/>
      <c r="F77" s="206" t="s">
        <v>255</v>
      </c>
      <c r="G77" s="212">
        <v>43</v>
      </c>
      <c r="H77" s="212">
        <v>41</v>
      </c>
      <c r="I77" s="212">
        <v>33</v>
      </c>
      <c r="J77" s="212">
        <v>33</v>
      </c>
      <c r="K77" s="212">
        <v>81</v>
      </c>
    </row>
    <row r="78" spans="1:11" ht="16.5" customHeight="1">
      <c r="A78" s="989" t="s">
        <v>343</v>
      </c>
      <c r="B78" s="992" t="s">
        <v>831</v>
      </c>
      <c r="C78" s="989" t="s">
        <v>1165</v>
      </c>
      <c r="D78" s="989" t="s">
        <v>1166</v>
      </c>
      <c r="E78" s="989" t="s">
        <v>1167</v>
      </c>
      <c r="F78" s="202" t="s">
        <v>1119</v>
      </c>
      <c r="G78" s="208">
        <v>0</v>
      </c>
      <c r="H78" s="208">
        <v>0</v>
      </c>
      <c r="I78" s="208">
        <v>0</v>
      </c>
      <c r="J78" s="208">
        <v>0</v>
      </c>
      <c r="K78" s="208">
        <v>0</v>
      </c>
    </row>
    <row r="79" spans="1:11" ht="16.5" customHeight="1">
      <c r="A79" s="990"/>
      <c r="B79" s="993"/>
      <c r="C79" s="990"/>
      <c r="D79" s="990"/>
      <c r="E79" s="990"/>
      <c r="F79" s="204" t="s">
        <v>1146</v>
      </c>
      <c r="G79" s="10">
        <v>9</v>
      </c>
      <c r="H79" s="10">
        <v>7</v>
      </c>
      <c r="I79" s="10">
        <v>3</v>
      </c>
      <c r="J79" s="10">
        <v>3</v>
      </c>
      <c r="K79" s="10">
        <v>36</v>
      </c>
    </row>
    <row r="80" spans="1:11" ht="25.5" customHeight="1">
      <c r="A80" s="990"/>
      <c r="B80" s="994"/>
      <c r="C80" s="991"/>
      <c r="D80" s="991"/>
      <c r="E80" s="991"/>
      <c r="F80" s="202" t="s">
        <v>1205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</row>
    <row r="81" spans="1:11" ht="16.5" customHeight="1">
      <c r="A81" s="991"/>
      <c r="B81" s="210"/>
      <c r="C81" s="209"/>
      <c r="D81" s="209"/>
      <c r="E81" s="209"/>
      <c r="F81" s="206" t="s">
        <v>255</v>
      </c>
      <c r="G81" s="10">
        <v>9</v>
      </c>
      <c r="H81" s="10">
        <v>7</v>
      </c>
      <c r="I81" s="10">
        <v>3</v>
      </c>
      <c r="J81" s="10">
        <v>3</v>
      </c>
      <c r="K81" s="10">
        <v>36</v>
      </c>
    </row>
    <row r="82" spans="1:11" ht="16.5" customHeight="1">
      <c r="A82" s="989" t="s">
        <v>347</v>
      </c>
      <c r="B82" s="989" t="s">
        <v>1168</v>
      </c>
      <c r="C82" s="989" t="s">
        <v>1169</v>
      </c>
      <c r="D82" s="989">
        <v>2225</v>
      </c>
      <c r="E82" s="989" t="s">
        <v>1170</v>
      </c>
      <c r="F82" s="202" t="s">
        <v>1119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</row>
    <row r="83" spans="1:11" ht="16.5" customHeight="1">
      <c r="A83" s="990"/>
      <c r="B83" s="990"/>
      <c r="C83" s="990"/>
      <c r="D83" s="990"/>
      <c r="E83" s="990"/>
      <c r="F83" s="204" t="s">
        <v>1146</v>
      </c>
      <c r="G83" s="452">
        <v>3</v>
      </c>
      <c r="H83" s="452">
        <v>3</v>
      </c>
      <c r="I83" s="452">
        <v>0</v>
      </c>
      <c r="J83" s="452">
        <v>0</v>
      </c>
      <c r="K83" s="452">
        <v>37</v>
      </c>
    </row>
    <row r="84" spans="1:11" ht="27" customHeight="1">
      <c r="A84" s="990"/>
      <c r="B84" s="991"/>
      <c r="C84" s="991"/>
      <c r="D84" s="991"/>
      <c r="E84" s="991"/>
      <c r="F84" s="202" t="s">
        <v>1205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</row>
    <row r="85" spans="1:11" ht="16.5" customHeight="1">
      <c r="A85" s="991"/>
      <c r="B85" s="210"/>
      <c r="C85" s="209"/>
      <c r="D85" s="209"/>
      <c r="E85" s="209"/>
      <c r="F85" s="206" t="s">
        <v>255</v>
      </c>
      <c r="G85" s="452">
        <v>3</v>
      </c>
      <c r="H85" s="452">
        <v>3</v>
      </c>
      <c r="I85" s="452">
        <v>0</v>
      </c>
      <c r="J85" s="452">
        <v>0</v>
      </c>
      <c r="K85" s="452">
        <v>37</v>
      </c>
    </row>
    <row r="86" spans="1:11" ht="16.5" customHeight="1">
      <c r="A86" s="989" t="s">
        <v>351</v>
      </c>
      <c r="B86" s="989" t="s">
        <v>784</v>
      </c>
      <c r="C86" s="989" t="s">
        <v>1171</v>
      </c>
      <c r="D86" s="989" t="s">
        <v>1172</v>
      </c>
      <c r="E86" s="989">
        <v>403044</v>
      </c>
      <c r="F86" s="202" t="s">
        <v>1119</v>
      </c>
      <c r="G86" s="208">
        <v>0</v>
      </c>
      <c r="H86" s="208">
        <v>0</v>
      </c>
      <c r="I86" s="208">
        <v>0</v>
      </c>
      <c r="J86" s="208">
        <v>0</v>
      </c>
      <c r="K86" s="208">
        <v>0</v>
      </c>
    </row>
    <row r="87" spans="1:11" ht="16.5" customHeight="1">
      <c r="A87" s="990"/>
      <c r="B87" s="990"/>
      <c r="C87" s="990"/>
      <c r="D87" s="990"/>
      <c r="E87" s="990"/>
      <c r="F87" s="204" t="s">
        <v>1146</v>
      </c>
      <c r="G87" s="207">
        <v>6</v>
      </c>
      <c r="H87" s="207">
        <v>6</v>
      </c>
      <c r="I87" s="207">
        <v>1</v>
      </c>
      <c r="J87" s="207">
        <v>1</v>
      </c>
      <c r="K87" s="207">
        <v>8</v>
      </c>
    </row>
    <row r="88" spans="1:11" ht="16.5" customHeight="1">
      <c r="A88" s="990"/>
      <c r="B88" s="991"/>
      <c r="C88" s="991"/>
      <c r="D88" s="991"/>
      <c r="E88" s="991"/>
      <c r="F88" s="202" t="s">
        <v>1205</v>
      </c>
      <c r="G88" s="208">
        <v>0</v>
      </c>
      <c r="H88" s="208">
        <v>0</v>
      </c>
      <c r="I88" s="208">
        <v>0</v>
      </c>
      <c r="J88" s="208">
        <v>0</v>
      </c>
      <c r="K88" s="208">
        <v>0</v>
      </c>
    </row>
    <row r="89" spans="1:11" ht="16.5" customHeight="1">
      <c r="A89" s="991"/>
      <c r="B89" s="210"/>
      <c r="C89" s="209"/>
      <c r="D89" s="209"/>
      <c r="E89" s="209"/>
      <c r="F89" s="206" t="s">
        <v>255</v>
      </c>
      <c r="G89" s="207">
        <v>6</v>
      </c>
      <c r="H89" s="207">
        <v>6</v>
      </c>
      <c r="I89" s="207">
        <v>1</v>
      </c>
      <c r="J89" s="207">
        <v>1</v>
      </c>
      <c r="K89" s="207">
        <v>8</v>
      </c>
    </row>
    <row r="90" spans="1:11" ht="16.5" customHeight="1">
      <c r="A90" s="989" t="s">
        <v>355</v>
      </c>
      <c r="B90" s="989" t="s">
        <v>1173</v>
      </c>
      <c r="C90" s="989" t="s">
        <v>1174</v>
      </c>
      <c r="D90" s="989">
        <v>2265</v>
      </c>
      <c r="E90" s="989" t="s">
        <v>1132</v>
      </c>
      <c r="F90" s="202" t="s">
        <v>1119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</row>
    <row r="91" spans="1:11" ht="16.5" customHeight="1">
      <c r="A91" s="990"/>
      <c r="B91" s="990"/>
      <c r="C91" s="990"/>
      <c r="D91" s="990"/>
      <c r="E91" s="990"/>
      <c r="F91" s="204" t="s">
        <v>1146</v>
      </c>
      <c r="G91" s="10">
        <v>19</v>
      </c>
      <c r="H91" s="10">
        <v>0</v>
      </c>
      <c r="I91" s="10">
        <v>25</v>
      </c>
      <c r="J91" s="10">
        <v>19</v>
      </c>
      <c r="K91" s="10">
        <v>157</v>
      </c>
    </row>
    <row r="92" spans="1:11" ht="16.5" customHeight="1">
      <c r="A92" s="990"/>
      <c r="B92" s="991"/>
      <c r="C92" s="991"/>
      <c r="D92" s="991"/>
      <c r="E92" s="991"/>
      <c r="F92" s="202" t="s">
        <v>1205</v>
      </c>
      <c r="G92" s="208">
        <v>0</v>
      </c>
      <c r="H92" s="208">
        <v>0</v>
      </c>
      <c r="I92" s="208">
        <v>0</v>
      </c>
      <c r="J92" s="208">
        <v>0</v>
      </c>
      <c r="K92" s="208">
        <v>0</v>
      </c>
    </row>
    <row r="93" spans="1:11" ht="16.5" customHeight="1">
      <c r="A93" s="991"/>
      <c r="B93" s="210"/>
      <c r="C93" s="209"/>
      <c r="D93" s="209"/>
      <c r="E93" s="209"/>
      <c r="F93" s="206" t="s">
        <v>255</v>
      </c>
      <c r="G93" s="10">
        <v>19</v>
      </c>
      <c r="H93" s="10">
        <v>0</v>
      </c>
      <c r="I93" s="10">
        <v>25</v>
      </c>
      <c r="J93" s="10">
        <v>19</v>
      </c>
      <c r="K93" s="10">
        <v>157</v>
      </c>
    </row>
    <row r="94" spans="1:11" ht="16.5" customHeight="1">
      <c r="A94" s="989" t="s">
        <v>358</v>
      </c>
      <c r="B94" s="989" t="s">
        <v>1175</v>
      </c>
      <c r="C94" s="989" t="s">
        <v>1176</v>
      </c>
      <c r="D94" s="989">
        <v>2756</v>
      </c>
      <c r="E94" s="989" t="s">
        <v>1177</v>
      </c>
      <c r="F94" s="202" t="s">
        <v>1119</v>
      </c>
      <c r="G94" s="208">
        <v>0</v>
      </c>
      <c r="H94" s="208">
        <v>0</v>
      </c>
      <c r="I94" s="208">
        <v>0</v>
      </c>
      <c r="J94" s="208">
        <v>0</v>
      </c>
      <c r="K94" s="208">
        <v>0</v>
      </c>
    </row>
    <row r="95" spans="1:11" ht="16.5" customHeight="1">
      <c r="A95" s="990"/>
      <c r="B95" s="990"/>
      <c r="C95" s="990"/>
      <c r="D95" s="990"/>
      <c r="E95" s="990"/>
      <c r="F95" s="204" t="s">
        <v>1146</v>
      </c>
      <c r="G95" s="451">
        <v>0</v>
      </c>
      <c r="H95" s="451">
        <v>0</v>
      </c>
      <c r="I95" s="451">
        <v>3</v>
      </c>
      <c r="J95" s="451">
        <v>3</v>
      </c>
      <c r="K95" s="451">
        <v>25</v>
      </c>
    </row>
    <row r="96" spans="1:11" ht="30" customHeight="1">
      <c r="A96" s="990"/>
      <c r="B96" s="991"/>
      <c r="C96" s="991"/>
      <c r="D96" s="991"/>
      <c r="E96" s="991"/>
      <c r="F96" s="202" t="s">
        <v>1205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</row>
    <row r="97" spans="1:11" ht="16.5" customHeight="1">
      <c r="A97" s="991"/>
      <c r="B97" s="210"/>
      <c r="C97" s="209"/>
      <c r="D97" s="209"/>
      <c r="E97" s="209"/>
      <c r="F97" s="206" t="s">
        <v>255</v>
      </c>
      <c r="G97" s="451">
        <v>0</v>
      </c>
      <c r="H97" s="451">
        <v>0</v>
      </c>
      <c r="I97" s="451">
        <v>3</v>
      </c>
      <c r="J97" s="451">
        <v>3</v>
      </c>
      <c r="K97" s="451">
        <v>25</v>
      </c>
    </row>
    <row r="98" spans="1:11" ht="16.5" customHeight="1">
      <c r="A98" s="989" t="s">
        <v>17</v>
      </c>
      <c r="B98" s="992" t="s">
        <v>1178</v>
      </c>
      <c r="C98" s="989" t="s">
        <v>1179</v>
      </c>
      <c r="D98" s="989">
        <v>2919</v>
      </c>
      <c r="E98" s="989" t="s">
        <v>1180</v>
      </c>
      <c r="F98" s="202" t="s">
        <v>1119</v>
      </c>
      <c r="G98" s="208">
        <v>0</v>
      </c>
      <c r="H98" s="208">
        <v>0</v>
      </c>
      <c r="I98" s="208">
        <v>0</v>
      </c>
      <c r="J98" s="208">
        <v>0</v>
      </c>
      <c r="K98" s="208">
        <v>0</v>
      </c>
    </row>
    <row r="99" spans="1:11" ht="16.5" customHeight="1">
      <c r="A99" s="990"/>
      <c r="B99" s="993"/>
      <c r="C99" s="990"/>
      <c r="D99" s="990"/>
      <c r="E99" s="990"/>
      <c r="F99" s="204" t="s">
        <v>1146</v>
      </c>
      <c r="G99" s="209" t="s">
        <v>266</v>
      </c>
      <c r="H99" s="207">
        <v>13</v>
      </c>
      <c r="I99" s="207">
        <v>6</v>
      </c>
      <c r="J99" s="207">
        <v>6</v>
      </c>
      <c r="K99" s="207">
        <v>21</v>
      </c>
    </row>
    <row r="100" spans="1:11" ht="16.5" customHeight="1">
      <c r="A100" s="990"/>
      <c r="B100" s="994"/>
      <c r="C100" s="991"/>
      <c r="D100" s="991"/>
      <c r="E100" s="991"/>
      <c r="F100" s="202" t="s">
        <v>1205</v>
      </c>
      <c r="G100" s="208">
        <v>0</v>
      </c>
      <c r="H100" s="208">
        <v>0</v>
      </c>
      <c r="I100" s="208">
        <v>0</v>
      </c>
      <c r="J100" s="208">
        <v>0</v>
      </c>
      <c r="K100" s="208">
        <v>0</v>
      </c>
    </row>
    <row r="101" spans="1:11" ht="16.5" customHeight="1">
      <c r="A101" s="991"/>
      <c r="B101" s="210"/>
      <c r="C101" s="209"/>
      <c r="D101" s="209"/>
      <c r="E101" s="209"/>
      <c r="F101" s="206" t="s">
        <v>255</v>
      </c>
      <c r="G101" s="209" t="s">
        <v>264</v>
      </c>
      <c r="H101" s="207">
        <v>10</v>
      </c>
      <c r="I101" s="207">
        <v>6</v>
      </c>
      <c r="J101" s="207">
        <v>6</v>
      </c>
      <c r="K101" s="207">
        <v>20</v>
      </c>
    </row>
    <row r="102" spans="1:11" ht="19.5" customHeight="1">
      <c r="A102" s="980" t="s">
        <v>1208</v>
      </c>
      <c r="B102" s="981"/>
      <c r="C102" s="981"/>
      <c r="D102" s="981"/>
      <c r="E102" s="982"/>
      <c r="F102" s="202" t="s">
        <v>1119</v>
      </c>
      <c r="G102" s="485">
        <f>SUM(G6,G10,G14,G18,G22,G26,G30,G34,G38,G42,G46,G50,G54,G58,G62,G66,G70,G74,G78,G82,G86,G90,G94,G98)</f>
        <v>159</v>
      </c>
      <c r="H102" s="485">
        <f>SUM(H6,H10,H14,H18,H22,H26,H30,H34,H38,H42,H46,H50,H54,H58,H62,H66,H70,H74,H78,H82,H86,H90,H94,H98)</f>
        <v>116</v>
      </c>
      <c r="I102" s="485">
        <f>SUM(I6,I10,I14,I18,I22,I26,I30,I34,I38,I42,I46,I50,I54,I58,I62,I66,I70,I74,I78,I82,I86,I90,I94,I98)</f>
        <v>209</v>
      </c>
      <c r="J102" s="485">
        <f>SUM(J6,J10,J14,J18,J22,J26,J30,J34,J38,J42,J46,J50,J54,J58,J62,J66,J70,J74,J78,J82,J86,J90,J94,J98)</f>
        <v>124</v>
      </c>
      <c r="K102" s="485">
        <f>SUM(K6,K10,K14,K18,K22,K26,K30,K34,K38,K42,K46,K50,K54,K58,K62,K66,K70,K74,K78,K82,K86,K90,K94,K98)</f>
        <v>212</v>
      </c>
    </row>
    <row r="103" spans="1:11" ht="19.5" customHeight="1">
      <c r="A103" s="983"/>
      <c r="B103" s="984"/>
      <c r="C103" s="984"/>
      <c r="D103" s="984"/>
      <c r="E103" s="985"/>
      <c r="F103" s="204" t="s">
        <v>1146</v>
      </c>
      <c r="G103" s="484">
        <f aca="true" t="shared" si="0" ref="G103:K105">SUM(G7,G11,G15,G19,G23,G27,G31,G35,G39,G43,G47,G51,G55,G59,G63,G67,G71,G75,G79,G83,G87,G91,G95,G99)</f>
        <v>101</v>
      </c>
      <c r="H103" s="484">
        <f t="shared" si="0"/>
        <v>89</v>
      </c>
      <c r="I103" s="484">
        <f t="shared" si="0"/>
        <v>84</v>
      </c>
      <c r="J103" s="484">
        <f t="shared" si="0"/>
        <v>76</v>
      </c>
      <c r="K103" s="484">
        <f t="shared" si="0"/>
        <v>836</v>
      </c>
    </row>
    <row r="104" spans="1:11" ht="21" customHeight="1">
      <c r="A104" s="983"/>
      <c r="B104" s="984"/>
      <c r="C104" s="984"/>
      <c r="D104" s="984"/>
      <c r="E104" s="985"/>
      <c r="F104" s="202" t="s">
        <v>1205</v>
      </c>
      <c r="G104" s="203">
        <f t="shared" si="0"/>
        <v>0</v>
      </c>
      <c r="H104" s="203">
        <f t="shared" si="0"/>
        <v>0</v>
      </c>
      <c r="I104" s="203">
        <f t="shared" si="0"/>
        <v>0</v>
      </c>
      <c r="J104" s="203">
        <f t="shared" si="0"/>
        <v>0</v>
      </c>
      <c r="K104" s="203">
        <f t="shared" si="0"/>
        <v>0</v>
      </c>
    </row>
    <row r="105" spans="1:11" ht="18.75" customHeight="1">
      <c r="A105" s="986"/>
      <c r="B105" s="987"/>
      <c r="C105" s="987"/>
      <c r="D105" s="987"/>
      <c r="E105" s="988"/>
      <c r="F105" s="206" t="s">
        <v>255</v>
      </c>
      <c r="G105" s="483">
        <v>260</v>
      </c>
      <c r="H105" s="483">
        <v>205</v>
      </c>
      <c r="I105" s="483">
        <f t="shared" si="0"/>
        <v>293</v>
      </c>
      <c r="J105" s="483">
        <v>200</v>
      </c>
      <c r="K105" s="483">
        <v>1048</v>
      </c>
    </row>
    <row r="106" spans="1:11" ht="7.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</row>
    <row r="107" spans="1:11" ht="87.75" customHeight="1">
      <c r="A107" s="778" t="s">
        <v>1181</v>
      </c>
      <c r="B107" s="1013"/>
      <c r="C107" s="1013"/>
      <c r="D107" s="1013"/>
      <c r="E107" s="1013"/>
      <c r="F107" s="1013"/>
      <c r="G107" s="1013"/>
      <c r="H107" s="1013"/>
      <c r="I107" s="1013"/>
      <c r="J107" s="1013"/>
      <c r="K107" s="1013"/>
    </row>
  </sheetData>
  <mergeCells count="134">
    <mergeCell ref="A107:K107"/>
    <mergeCell ref="A1:K1"/>
    <mergeCell ref="B2:E2"/>
    <mergeCell ref="G2:H2"/>
    <mergeCell ref="I2:J2"/>
    <mergeCell ref="A3:A5"/>
    <mergeCell ref="B3:E3"/>
    <mergeCell ref="F3:F5"/>
    <mergeCell ref="G3:G4"/>
    <mergeCell ref="H3:H4"/>
    <mergeCell ref="J3:J4"/>
    <mergeCell ref="K3:K5"/>
    <mergeCell ref="A10:A13"/>
    <mergeCell ref="A14:A17"/>
    <mergeCell ref="B10:B12"/>
    <mergeCell ref="C10:C12"/>
    <mergeCell ref="D10:D12"/>
    <mergeCell ref="E10:E12"/>
    <mergeCell ref="A6:A9"/>
    <mergeCell ref="B14:B16"/>
    <mergeCell ref="C14:C16"/>
    <mergeCell ref="B6:B8"/>
    <mergeCell ref="C6:C8"/>
    <mergeCell ref="D6:D8"/>
    <mergeCell ref="E6:E8"/>
    <mergeCell ref="E14:E16"/>
    <mergeCell ref="D14:D16"/>
    <mergeCell ref="I3:I4"/>
    <mergeCell ref="A22:A25"/>
    <mergeCell ref="B22:B24"/>
    <mergeCell ref="C22:C24"/>
    <mergeCell ref="D22:D24"/>
    <mergeCell ref="E22:E24"/>
    <mergeCell ref="A18:A21"/>
    <mergeCell ref="B18:B20"/>
    <mergeCell ref="C18:C20"/>
    <mergeCell ref="D18:D20"/>
    <mergeCell ref="E18:E20"/>
    <mergeCell ref="A30:A33"/>
    <mergeCell ref="B30:B32"/>
    <mergeCell ref="C30:C32"/>
    <mergeCell ref="D30:D32"/>
    <mergeCell ref="E30:E32"/>
    <mergeCell ref="B26:B28"/>
    <mergeCell ref="C26:C28"/>
    <mergeCell ref="D26:D28"/>
    <mergeCell ref="E26:E28"/>
    <mergeCell ref="A26:A29"/>
    <mergeCell ref="A38:A41"/>
    <mergeCell ref="B38:B40"/>
    <mergeCell ref="C38:C40"/>
    <mergeCell ref="D38:D40"/>
    <mergeCell ref="E38:E40"/>
    <mergeCell ref="A34:A37"/>
    <mergeCell ref="B34:B36"/>
    <mergeCell ref="C34:C36"/>
    <mergeCell ref="D34:D36"/>
    <mergeCell ref="E34:E36"/>
    <mergeCell ref="A46:A49"/>
    <mergeCell ref="B46:B48"/>
    <mergeCell ref="C46:C48"/>
    <mergeCell ref="D46:D48"/>
    <mergeCell ref="E46:E48"/>
    <mergeCell ref="A42:A45"/>
    <mergeCell ref="B42:B44"/>
    <mergeCell ref="C42:C44"/>
    <mergeCell ref="D42:D44"/>
    <mergeCell ref="E42:E44"/>
    <mergeCell ref="A54:A57"/>
    <mergeCell ref="B54:B56"/>
    <mergeCell ref="C54:C56"/>
    <mergeCell ref="D54:D56"/>
    <mergeCell ref="E54:E56"/>
    <mergeCell ref="A50:A53"/>
    <mergeCell ref="B50:B52"/>
    <mergeCell ref="C50:C52"/>
    <mergeCell ref="D50:D52"/>
    <mergeCell ref="E50:E52"/>
    <mergeCell ref="A62:A65"/>
    <mergeCell ref="B62:B64"/>
    <mergeCell ref="C62:C64"/>
    <mergeCell ref="D62:D64"/>
    <mergeCell ref="E62:E64"/>
    <mergeCell ref="A58:A61"/>
    <mergeCell ref="B58:B60"/>
    <mergeCell ref="C58:C60"/>
    <mergeCell ref="D58:D60"/>
    <mergeCell ref="E58:E60"/>
    <mergeCell ref="A70:A73"/>
    <mergeCell ref="B70:B72"/>
    <mergeCell ref="C70:C72"/>
    <mergeCell ref="D70:D72"/>
    <mergeCell ref="E70:E72"/>
    <mergeCell ref="A66:A69"/>
    <mergeCell ref="B66:B68"/>
    <mergeCell ref="C66:C68"/>
    <mergeCell ref="D66:D68"/>
    <mergeCell ref="E66:E68"/>
    <mergeCell ref="A78:A81"/>
    <mergeCell ref="B78:B80"/>
    <mergeCell ref="C78:C80"/>
    <mergeCell ref="D78:D80"/>
    <mergeCell ref="E78:E80"/>
    <mergeCell ref="A74:A77"/>
    <mergeCell ref="B74:B76"/>
    <mergeCell ref="C74:C76"/>
    <mergeCell ref="D74:D76"/>
    <mergeCell ref="E74:E76"/>
    <mergeCell ref="A86:A89"/>
    <mergeCell ref="B86:B88"/>
    <mergeCell ref="C86:C88"/>
    <mergeCell ref="D86:D88"/>
    <mergeCell ref="E86:E88"/>
    <mergeCell ref="A82:A85"/>
    <mergeCell ref="B82:B84"/>
    <mergeCell ref="C82:C84"/>
    <mergeCell ref="D82:D84"/>
    <mergeCell ref="E82:E84"/>
    <mergeCell ref="A102:E105"/>
    <mergeCell ref="A98:A101"/>
    <mergeCell ref="B98:B100"/>
    <mergeCell ref="C98:C100"/>
    <mergeCell ref="D98:D100"/>
    <mergeCell ref="E98:E100"/>
    <mergeCell ref="A90:A93"/>
    <mergeCell ref="B90:B92"/>
    <mergeCell ref="C90:C92"/>
    <mergeCell ref="D90:D92"/>
    <mergeCell ref="E90:E92"/>
    <mergeCell ref="A94:A97"/>
    <mergeCell ref="B94:B96"/>
    <mergeCell ref="C94:C96"/>
    <mergeCell ref="D94:D96"/>
    <mergeCell ref="E94:E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8"/>
  <sheetViews>
    <sheetView workbookViewId="0" topLeftCell="A1">
      <selection activeCell="P6" sqref="P6"/>
    </sheetView>
  </sheetViews>
  <sheetFormatPr defaultColWidth="9.140625" defaultRowHeight="15"/>
  <cols>
    <col min="2" max="2" width="13.8515625" style="0" customWidth="1"/>
    <col min="6" max="6" width="19.140625" style="0" customWidth="1"/>
    <col min="11" max="11" width="7.57421875" style="0" customWidth="1"/>
    <col min="12" max="12" width="7.28125" style="0" customWidth="1"/>
    <col min="13" max="13" width="11.00390625" style="0" customWidth="1"/>
  </cols>
  <sheetData>
    <row r="1" spans="1:13" ht="45.75" customHeight="1">
      <c r="A1" s="1014" t="s">
        <v>1871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</row>
    <row r="2" spans="1:13" ht="24" customHeight="1">
      <c r="A2" s="594">
        <v>1</v>
      </c>
      <c r="B2" s="596">
        <v>2</v>
      </c>
      <c r="C2" s="597">
        <v>3</v>
      </c>
      <c r="D2" s="972">
        <v>4</v>
      </c>
      <c r="E2" s="972"/>
      <c r="F2" s="596">
        <v>5</v>
      </c>
      <c r="G2" s="596">
        <v>6</v>
      </c>
      <c r="H2" s="596">
        <v>7</v>
      </c>
      <c r="I2" s="597">
        <v>8</v>
      </c>
      <c r="J2" s="596">
        <v>9</v>
      </c>
      <c r="K2" s="964">
        <v>10</v>
      </c>
      <c r="L2" s="964"/>
      <c r="M2" s="595">
        <v>11</v>
      </c>
    </row>
    <row r="3" spans="1:13" ht="81" customHeight="1">
      <c r="A3" s="1015" t="s">
        <v>1258</v>
      </c>
      <c r="B3" s="1017" t="s">
        <v>1259</v>
      </c>
      <c r="C3" s="1019" t="s">
        <v>1872</v>
      </c>
      <c r="D3" s="1017" t="s">
        <v>1</v>
      </c>
      <c r="E3" s="1017"/>
      <c r="F3" s="1017" t="s">
        <v>1260</v>
      </c>
      <c r="G3" s="1017" t="s">
        <v>1873</v>
      </c>
      <c r="H3" s="1019" t="s">
        <v>1182</v>
      </c>
      <c r="I3" s="1019" t="s">
        <v>3</v>
      </c>
      <c r="J3" s="1019" t="s">
        <v>1874</v>
      </c>
      <c r="K3" s="1016" t="s">
        <v>4</v>
      </c>
      <c r="L3" s="1016"/>
      <c r="M3" s="1017" t="s">
        <v>1183</v>
      </c>
    </row>
    <row r="4" spans="1:13" ht="21.75" customHeight="1">
      <c r="A4" s="1015"/>
      <c r="B4" s="1017"/>
      <c r="C4" s="1019"/>
      <c r="D4" s="181" t="s">
        <v>5</v>
      </c>
      <c r="E4" s="181" t="s">
        <v>6</v>
      </c>
      <c r="F4" s="1017"/>
      <c r="G4" s="1017"/>
      <c r="H4" s="1019"/>
      <c r="I4" s="1019"/>
      <c r="J4" s="1019"/>
      <c r="K4" s="181" t="s">
        <v>1707</v>
      </c>
      <c r="L4" s="181" t="s">
        <v>1708</v>
      </c>
      <c r="M4" s="1017"/>
    </row>
    <row r="5" spans="1:13" ht="33" customHeight="1">
      <c r="A5" s="1016"/>
      <c r="B5" s="1018"/>
      <c r="C5" s="1020"/>
      <c r="D5" s="646" t="s">
        <v>7</v>
      </c>
      <c r="E5" s="646" t="s">
        <v>8</v>
      </c>
      <c r="F5" s="1018"/>
      <c r="G5" s="1018"/>
      <c r="H5" s="1020"/>
      <c r="I5" s="1020"/>
      <c r="J5" s="1020"/>
      <c r="K5" s="647" t="s">
        <v>1184</v>
      </c>
      <c r="L5" s="647" t="s">
        <v>10</v>
      </c>
      <c r="M5" s="1018"/>
    </row>
    <row r="6" spans="1:13" ht="72.75" customHeight="1">
      <c r="A6" s="650" t="s">
        <v>1188</v>
      </c>
      <c r="B6" s="252" t="s">
        <v>1875</v>
      </c>
      <c r="C6" s="651" t="s">
        <v>1876</v>
      </c>
      <c r="D6" s="652">
        <v>0</v>
      </c>
      <c r="E6" s="652">
        <v>1</v>
      </c>
      <c r="F6" s="252" t="s">
        <v>1881</v>
      </c>
      <c r="G6" s="653" t="s">
        <v>65</v>
      </c>
      <c r="H6" s="654" t="s">
        <v>16</v>
      </c>
      <c r="I6" s="654" t="s">
        <v>17</v>
      </c>
      <c r="J6" s="654" t="s">
        <v>0</v>
      </c>
      <c r="K6" s="654" t="s">
        <v>1877</v>
      </c>
      <c r="L6" s="654" t="s">
        <v>1878</v>
      </c>
      <c r="M6" s="655" t="s">
        <v>1879</v>
      </c>
    </row>
    <row r="7" spans="1:13" ht="161.25" customHeight="1">
      <c r="A7" s="656" t="s">
        <v>165</v>
      </c>
      <c r="B7" s="657" t="s">
        <v>1880</v>
      </c>
      <c r="C7" s="657" t="s">
        <v>1513</v>
      </c>
      <c r="D7" s="658">
        <v>0</v>
      </c>
      <c r="E7" s="658">
        <v>1</v>
      </c>
      <c r="F7" s="659" t="s">
        <v>1313</v>
      </c>
      <c r="G7" s="657" t="s">
        <v>216</v>
      </c>
      <c r="H7" s="658" t="s">
        <v>16</v>
      </c>
      <c r="I7" s="658" t="s">
        <v>17</v>
      </c>
      <c r="J7" s="658" t="s">
        <v>0</v>
      </c>
      <c r="K7" s="658" t="s">
        <v>1877</v>
      </c>
      <c r="L7" s="658" t="s">
        <v>1878</v>
      </c>
      <c r="M7" s="660" t="s">
        <v>1879</v>
      </c>
    </row>
    <row r="8" spans="1:13" ht="31.5" customHeight="1">
      <c r="A8" s="15"/>
      <c r="B8" s="15"/>
      <c r="C8" s="648" t="s">
        <v>1185</v>
      </c>
      <c r="D8" s="649">
        <v>0</v>
      </c>
      <c r="E8" s="649">
        <v>2</v>
      </c>
      <c r="F8" s="178"/>
      <c r="G8" s="179"/>
      <c r="H8" s="179"/>
      <c r="I8" s="179"/>
      <c r="J8" s="179"/>
      <c r="K8" s="180"/>
      <c r="L8" s="180"/>
      <c r="M8" s="14"/>
    </row>
  </sheetData>
  <mergeCells count="14">
    <mergeCell ref="A1:M1"/>
    <mergeCell ref="D2:E2"/>
    <mergeCell ref="K2:L2"/>
    <mergeCell ref="A3:A5"/>
    <mergeCell ref="B3:B5"/>
    <mergeCell ref="I3:I5"/>
    <mergeCell ref="J3:J5"/>
    <mergeCell ref="K3:L3"/>
    <mergeCell ref="M3:M5"/>
    <mergeCell ref="C3:C5"/>
    <mergeCell ref="D3:E3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"/>
  <sheetViews>
    <sheetView workbookViewId="0" topLeftCell="A1">
      <selection activeCell="G13" sqref="G13"/>
    </sheetView>
  </sheetViews>
  <sheetFormatPr defaultColWidth="9.140625" defaultRowHeight="15"/>
  <cols>
    <col min="1" max="1" width="3.140625" style="0" customWidth="1"/>
    <col min="2" max="2" width="17.421875" style="0" customWidth="1"/>
    <col min="3" max="3" width="14.57421875" style="0" customWidth="1"/>
    <col min="4" max="4" width="14.421875" style="0" customWidth="1"/>
    <col min="5" max="5" width="16.140625" style="0" customWidth="1"/>
    <col min="6" max="6" width="12.00390625" style="0" customWidth="1"/>
    <col min="7" max="7" width="7.140625" style="0" customWidth="1"/>
    <col min="8" max="8" width="11.421875" style="0" customWidth="1"/>
    <col min="10" max="10" width="5.00390625" style="0" customWidth="1"/>
    <col min="11" max="11" width="5.57421875" style="0" customWidth="1"/>
    <col min="12" max="12" width="6.00390625" style="0" customWidth="1"/>
    <col min="13" max="13" width="6.8515625" style="0" customWidth="1"/>
  </cols>
  <sheetData>
    <row r="1" spans="1:13" ht="33" customHeight="1">
      <c r="A1" s="1024" t="s">
        <v>1882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</row>
    <row r="2" spans="1:13" ht="21.75" customHeight="1">
      <c r="A2" s="594">
        <v>1</v>
      </c>
      <c r="B2" s="801">
        <v>2</v>
      </c>
      <c r="C2" s="801"/>
      <c r="D2" s="964">
        <v>3</v>
      </c>
      <c r="E2" s="964"/>
      <c r="F2" s="964"/>
      <c r="G2" s="801">
        <v>4</v>
      </c>
      <c r="H2" s="801"/>
      <c r="I2" s="595">
        <v>5</v>
      </c>
      <c r="J2" s="595">
        <v>6</v>
      </c>
      <c r="K2" s="595">
        <v>7</v>
      </c>
      <c r="L2" s="595">
        <v>8</v>
      </c>
      <c r="M2" s="595">
        <v>9</v>
      </c>
    </row>
    <row r="3" spans="1:13" ht="76.5" customHeight="1">
      <c r="A3" s="674" t="s">
        <v>272</v>
      </c>
      <c r="B3" s="1025" t="s">
        <v>672</v>
      </c>
      <c r="C3" s="1025"/>
      <c r="D3" s="1025" t="s">
        <v>1186</v>
      </c>
      <c r="E3" s="1025"/>
      <c r="F3" s="1025"/>
      <c r="G3" s="1025" t="s">
        <v>673</v>
      </c>
      <c r="H3" s="1025"/>
      <c r="I3" s="1023" t="s">
        <v>674</v>
      </c>
      <c r="J3" s="1023" t="s">
        <v>675</v>
      </c>
      <c r="K3" s="1023" t="s">
        <v>676</v>
      </c>
      <c r="L3" s="1023" t="s">
        <v>677</v>
      </c>
      <c r="M3" s="1023" t="s">
        <v>1187</v>
      </c>
    </row>
    <row r="4" spans="1:13" ht="15">
      <c r="A4" s="594"/>
      <c r="B4" s="594" t="s">
        <v>277</v>
      </c>
      <c r="C4" s="594" t="s">
        <v>278</v>
      </c>
      <c r="D4" s="594" t="s">
        <v>678</v>
      </c>
      <c r="E4" s="594" t="s">
        <v>679</v>
      </c>
      <c r="F4" s="594" t="s">
        <v>680</v>
      </c>
      <c r="G4" s="674" t="s">
        <v>5</v>
      </c>
      <c r="H4" s="674" t="s">
        <v>6</v>
      </c>
      <c r="I4" s="1023"/>
      <c r="J4" s="1023"/>
      <c r="K4" s="1023"/>
      <c r="L4" s="1023"/>
      <c r="M4" s="1023"/>
    </row>
    <row r="5" spans="1:13" ht="116.25">
      <c r="A5" s="594"/>
      <c r="B5" s="674" t="s">
        <v>682</v>
      </c>
      <c r="C5" s="674" t="s">
        <v>683</v>
      </c>
      <c r="D5" s="674" t="s">
        <v>685</v>
      </c>
      <c r="E5" s="674" t="s">
        <v>686</v>
      </c>
      <c r="F5" s="674" t="s">
        <v>1887</v>
      </c>
      <c r="G5" s="675" t="s">
        <v>687</v>
      </c>
      <c r="H5" s="675" t="s">
        <v>688</v>
      </c>
      <c r="I5" s="1023"/>
      <c r="J5" s="1023"/>
      <c r="K5" s="1023"/>
      <c r="L5" s="1023"/>
      <c r="M5" s="1023"/>
    </row>
    <row r="6" spans="1:13" ht="24" customHeight="1">
      <c r="A6" s="1021" t="s">
        <v>1883</v>
      </c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</row>
    <row r="7" spans="1:13" ht="53.25" customHeight="1">
      <c r="A7" s="661" t="s">
        <v>34</v>
      </c>
      <c r="B7" s="662" t="s">
        <v>1198</v>
      </c>
      <c r="C7" s="663" t="s">
        <v>1197</v>
      </c>
      <c r="D7" s="664" t="s">
        <v>1198</v>
      </c>
      <c r="E7" s="663" t="s">
        <v>1197</v>
      </c>
      <c r="F7" s="665" t="s">
        <v>231</v>
      </c>
      <c r="G7" s="663"/>
      <c r="H7" s="663"/>
      <c r="I7" s="663"/>
      <c r="J7" s="666"/>
      <c r="K7" s="666"/>
      <c r="L7" s="666"/>
      <c r="M7" s="666" t="s">
        <v>1199</v>
      </c>
    </row>
    <row r="8" spans="1:13" ht="24.75" customHeight="1">
      <c r="A8" s="1021" t="s">
        <v>1888</v>
      </c>
      <c r="B8" s="1022"/>
      <c r="C8" s="1022"/>
      <c r="D8" s="1022"/>
      <c r="E8" s="1022"/>
      <c r="F8" s="1022"/>
      <c r="G8" s="1022"/>
      <c r="H8" s="1022"/>
      <c r="I8" s="1022"/>
      <c r="J8" s="1022"/>
      <c r="K8" s="1022"/>
      <c r="L8" s="1022"/>
      <c r="M8" s="1022"/>
    </row>
    <row r="9" spans="1:13" ht="53.25" customHeight="1">
      <c r="A9" s="667" t="s">
        <v>775</v>
      </c>
      <c r="B9" s="668" t="s">
        <v>1884</v>
      </c>
      <c r="C9" s="669" t="s">
        <v>873</v>
      </c>
      <c r="D9" s="669" t="s">
        <v>1884</v>
      </c>
      <c r="E9" s="669" t="s">
        <v>1885</v>
      </c>
      <c r="F9" s="670" t="s">
        <v>144</v>
      </c>
      <c r="G9" s="669"/>
      <c r="H9" s="669"/>
      <c r="I9" s="671"/>
      <c r="J9" s="672"/>
      <c r="K9" s="672"/>
      <c r="L9" s="672"/>
      <c r="M9" s="672" t="s">
        <v>1886</v>
      </c>
    </row>
    <row r="10" spans="1:13" ht="29.25" customHeight="1">
      <c r="A10" s="673"/>
      <c r="B10" s="673"/>
      <c r="C10" s="673"/>
      <c r="D10" s="673"/>
      <c r="E10" s="673"/>
      <c r="F10" s="673"/>
      <c r="G10" s="673"/>
      <c r="H10" s="673"/>
      <c r="I10" s="594" t="s">
        <v>750</v>
      </c>
      <c r="J10" s="594"/>
      <c r="K10" s="594"/>
      <c r="L10" s="594"/>
      <c r="M10" s="594"/>
    </row>
  </sheetData>
  <mergeCells count="14">
    <mergeCell ref="A8:M8"/>
    <mergeCell ref="L3:L5"/>
    <mergeCell ref="M3:M5"/>
    <mergeCell ref="A6:M6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A1"/>
  <sheetViews>
    <sheetView workbookViewId="0" topLeftCell="A13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workbookViewId="0" topLeftCell="A22">
      <selection activeCell="F27" sqref="F27"/>
    </sheetView>
  </sheetViews>
  <sheetFormatPr defaultColWidth="9.140625" defaultRowHeight="15"/>
  <cols>
    <col min="1" max="1" width="10.28125" style="0" customWidth="1"/>
    <col min="2" max="2" width="19.140625" style="0" customWidth="1"/>
    <col min="3" max="3" width="10.28125" style="0" customWidth="1"/>
    <col min="4" max="4" width="4.28125" style="0" customWidth="1"/>
    <col min="5" max="5" width="4.140625" style="0" customWidth="1"/>
    <col min="6" max="6" width="10.8515625" style="0" customWidth="1"/>
    <col min="7" max="7" width="7.7109375" style="0" customWidth="1"/>
    <col min="8" max="8" width="8.00390625" style="0" customWidth="1"/>
    <col min="9" max="9" width="16.7109375" style="0" customWidth="1"/>
    <col min="10" max="10" width="8.421875" style="0" customWidth="1"/>
    <col min="11" max="11" width="8.140625" style="0" customWidth="1"/>
    <col min="12" max="12" width="9.7109375" style="0" customWidth="1"/>
    <col min="13" max="13" width="7.8515625" style="0" customWidth="1"/>
    <col min="14" max="14" width="12.7109375" style="0" customWidth="1"/>
    <col min="15" max="15" width="11.421875" style="0" customWidth="1"/>
  </cols>
  <sheetData>
    <row r="1" spans="1:14" ht="57" customHeight="1" thickBot="1">
      <c r="A1" s="749" t="s">
        <v>1802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1"/>
    </row>
    <row r="2" spans="1:14" ht="21.75" customHeight="1">
      <c r="A2" s="16">
        <v>1</v>
      </c>
      <c r="B2" s="17">
        <v>2</v>
      </c>
      <c r="C2" s="18" t="s">
        <v>258</v>
      </c>
      <c r="D2" s="761" t="s">
        <v>259</v>
      </c>
      <c r="E2" s="762"/>
      <c r="F2" s="1" t="s">
        <v>260</v>
      </c>
      <c r="G2" s="1" t="s">
        <v>261</v>
      </c>
      <c r="H2" s="1" t="s">
        <v>0</v>
      </c>
      <c r="I2" s="1" t="s">
        <v>262</v>
      </c>
      <c r="J2" s="1" t="s">
        <v>263</v>
      </c>
      <c r="K2" s="1" t="s">
        <v>264</v>
      </c>
      <c r="L2" s="1" t="s">
        <v>265</v>
      </c>
      <c r="M2" s="1" t="s">
        <v>28</v>
      </c>
      <c r="N2" s="1" t="s">
        <v>266</v>
      </c>
    </row>
    <row r="3" spans="1:14" ht="67.5" customHeight="1">
      <c r="A3" s="763" t="s">
        <v>1258</v>
      </c>
      <c r="B3" s="691" t="s">
        <v>1259</v>
      </c>
      <c r="C3" s="764" t="s">
        <v>1814</v>
      </c>
      <c r="D3" s="767" t="s">
        <v>1</v>
      </c>
      <c r="E3" s="768"/>
      <c r="F3" s="752" t="s">
        <v>1815</v>
      </c>
      <c r="G3" s="769" t="s">
        <v>1816</v>
      </c>
      <c r="H3" s="769" t="s">
        <v>1817</v>
      </c>
      <c r="I3" s="769" t="s">
        <v>268</v>
      </c>
      <c r="J3" s="752" t="s">
        <v>269</v>
      </c>
      <c r="K3" s="752" t="s">
        <v>270</v>
      </c>
      <c r="L3" s="752" t="s">
        <v>1687</v>
      </c>
      <c r="M3" s="752" t="s">
        <v>1818</v>
      </c>
      <c r="N3" s="752" t="s">
        <v>1688</v>
      </c>
    </row>
    <row r="4" spans="1:14" ht="20.25" customHeight="1">
      <c r="A4" s="763"/>
      <c r="B4" s="691"/>
      <c r="C4" s="765"/>
      <c r="D4" s="624" t="s">
        <v>5</v>
      </c>
      <c r="E4" s="625" t="s">
        <v>6</v>
      </c>
      <c r="F4" s="753"/>
      <c r="G4" s="770"/>
      <c r="H4" s="770"/>
      <c r="I4" s="770"/>
      <c r="J4" s="753"/>
      <c r="K4" s="753"/>
      <c r="L4" s="753"/>
      <c r="M4" s="753"/>
      <c r="N4" s="753"/>
    </row>
    <row r="5" spans="1:14" ht="28.5" customHeight="1">
      <c r="A5" s="763"/>
      <c r="B5" s="691"/>
      <c r="C5" s="766"/>
      <c r="D5" s="626" t="s">
        <v>7</v>
      </c>
      <c r="E5" s="627" t="s">
        <v>8</v>
      </c>
      <c r="F5" s="754"/>
      <c r="G5" s="771"/>
      <c r="H5" s="771"/>
      <c r="I5" s="771"/>
      <c r="J5" s="754"/>
      <c r="K5" s="754"/>
      <c r="L5" s="754"/>
      <c r="M5" s="754"/>
      <c r="N5" s="754"/>
    </row>
    <row r="6" spans="1:14" ht="30">
      <c r="A6" s="19" t="s">
        <v>11</v>
      </c>
      <c r="B6" s="755" t="s">
        <v>1689</v>
      </c>
      <c r="C6" s="757" t="s">
        <v>1768</v>
      </c>
      <c r="D6" s="2">
        <v>1</v>
      </c>
      <c r="E6" s="3">
        <v>0</v>
      </c>
      <c r="F6" s="4" t="s">
        <v>12</v>
      </c>
      <c r="G6" s="5" t="s">
        <v>1211</v>
      </c>
      <c r="H6" s="4" t="s">
        <v>14</v>
      </c>
      <c r="I6" s="508" t="s">
        <v>1517</v>
      </c>
      <c r="J6" s="774" t="s">
        <v>1518</v>
      </c>
      <c r="K6" s="774" t="s">
        <v>1519</v>
      </c>
      <c r="L6" s="776" t="s">
        <v>1520</v>
      </c>
      <c r="M6" s="509" t="s">
        <v>1521</v>
      </c>
      <c r="N6" s="772" t="s">
        <v>1690</v>
      </c>
    </row>
    <row r="7" spans="1:14" ht="38.25">
      <c r="A7" s="20"/>
      <c r="B7" s="756"/>
      <c r="C7" s="758"/>
      <c r="D7" s="2">
        <v>1</v>
      </c>
      <c r="E7" s="3">
        <v>0</v>
      </c>
      <c r="F7" s="4" t="s">
        <v>20</v>
      </c>
      <c r="G7" s="5" t="s">
        <v>1212</v>
      </c>
      <c r="H7" s="4" t="s">
        <v>14</v>
      </c>
      <c r="I7" s="508" t="s">
        <v>1522</v>
      </c>
      <c r="J7" s="775"/>
      <c r="K7" s="775"/>
      <c r="L7" s="777"/>
      <c r="M7" s="509" t="s">
        <v>1001</v>
      </c>
      <c r="N7" s="773"/>
    </row>
    <row r="8" spans="1:14" ht="34.5" customHeight="1">
      <c r="A8" s="20"/>
      <c r="B8" s="756"/>
      <c r="C8" s="758"/>
      <c r="D8" s="514" t="s">
        <v>23</v>
      </c>
      <c r="E8" s="515" t="s">
        <v>24</v>
      </c>
      <c r="F8" s="516" t="s">
        <v>25</v>
      </c>
      <c r="G8" s="517" t="s">
        <v>1213</v>
      </c>
      <c r="H8" s="514" t="s">
        <v>14</v>
      </c>
      <c r="I8" s="508" t="s">
        <v>1523</v>
      </c>
      <c r="J8" s="775"/>
      <c r="K8" s="775"/>
      <c r="L8" s="777"/>
      <c r="M8" s="509" t="s">
        <v>1524</v>
      </c>
      <c r="N8" s="773"/>
    </row>
    <row r="9" spans="1:14" ht="30">
      <c r="A9" s="20"/>
      <c r="B9" s="756"/>
      <c r="C9" s="758"/>
      <c r="D9" s="2">
        <v>0</v>
      </c>
      <c r="E9" s="4">
        <v>1</v>
      </c>
      <c r="F9" s="4" t="s">
        <v>32</v>
      </c>
      <c r="G9" s="3" t="s">
        <v>1214</v>
      </c>
      <c r="H9" s="4" t="s">
        <v>14</v>
      </c>
      <c r="I9" s="508" t="s">
        <v>1517</v>
      </c>
      <c r="J9" s="775"/>
      <c r="K9" s="775"/>
      <c r="L9" s="777"/>
      <c r="M9" s="509" t="s">
        <v>1525</v>
      </c>
      <c r="N9" s="773"/>
    </row>
    <row r="10" spans="1:14" ht="38.25">
      <c r="A10" s="20"/>
      <c r="B10" s="756"/>
      <c r="C10" s="758"/>
      <c r="D10" s="2">
        <v>0</v>
      </c>
      <c r="E10" s="4" t="s">
        <v>34</v>
      </c>
      <c r="F10" s="4" t="s">
        <v>35</v>
      </c>
      <c r="G10" s="4" t="s">
        <v>1215</v>
      </c>
      <c r="H10" s="4" t="s">
        <v>14</v>
      </c>
      <c r="I10" s="508" t="s">
        <v>1522</v>
      </c>
      <c r="J10" s="775"/>
      <c r="K10" s="775"/>
      <c r="L10" s="777"/>
      <c r="M10" s="509" t="s">
        <v>796</v>
      </c>
      <c r="N10" s="773"/>
    </row>
    <row r="11" spans="1:14" ht="30">
      <c r="A11" s="20"/>
      <c r="B11" s="756"/>
      <c r="C11" s="758"/>
      <c r="D11" s="4" t="s">
        <v>24</v>
      </c>
      <c r="E11" s="4" t="s">
        <v>34</v>
      </c>
      <c r="F11" s="4" t="s">
        <v>37</v>
      </c>
      <c r="G11" s="3" t="s">
        <v>1216</v>
      </c>
      <c r="H11" s="4" t="s">
        <v>14</v>
      </c>
      <c r="I11" s="508" t="s">
        <v>1526</v>
      </c>
      <c r="J11" s="775"/>
      <c r="K11" s="775"/>
      <c r="L11" s="777"/>
      <c r="M11" s="509" t="s">
        <v>886</v>
      </c>
      <c r="N11" s="773"/>
    </row>
    <row r="12" spans="1:14" ht="30">
      <c r="A12" s="20"/>
      <c r="B12" s="756"/>
      <c r="C12" s="758"/>
      <c r="D12" s="4" t="s">
        <v>24</v>
      </c>
      <c r="E12" s="4" t="s">
        <v>34</v>
      </c>
      <c r="F12" s="4" t="s">
        <v>41</v>
      </c>
      <c r="G12" s="3" t="s">
        <v>1219</v>
      </c>
      <c r="H12" s="4" t="s">
        <v>14</v>
      </c>
      <c r="I12" s="508" t="s">
        <v>1526</v>
      </c>
      <c r="J12" s="775"/>
      <c r="K12" s="775"/>
      <c r="L12" s="777"/>
      <c r="M12" s="509" t="s">
        <v>828</v>
      </c>
      <c r="N12" s="773"/>
    </row>
    <row r="13" spans="1:14" ht="30">
      <c r="A13" s="20"/>
      <c r="B13" s="756"/>
      <c r="C13" s="758"/>
      <c r="D13" s="4" t="s">
        <v>24</v>
      </c>
      <c r="E13" s="4" t="s">
        <v>34</v>
      </c>
      <c r="F13" s="4" t="s">
        <v>43</v>
      </c>
      <c r="G13" s="3" t="s">
        <v>1220</v>
      </c>
      <c r="H13" s="4" t="s">
        <v>14</v>
      </c>
      <c r="I13" s="508" t="s">
        <v>1517</v>
      </c>
      <c r="J13" s="775"/>
      <c r="K13" s="775"/>
      <c r="L13" s="777"/>
      <c r="M13" s="509" t="s">
        <v>1527</v>
      </c>
      <c r="N13" s="773"/>
    </row>
    <row r="14" spans="1:14" ht="38.25">
      <c r="A14" s="20"/>
      <c r="B14" s="756"/>
      <c r="C14" s="758"/>
      <c r="D14" s="4" t="s">
        <v>24</v>
      </c>
      <c r="E14" s="4" t="s">
        <v>34</v>
      </c>
      <c r="F14" s="4" t="s">
        <v>45</v>
      </c>
      <c r="G14" s="3" t="s">
        <v>1221</v>
      </c>
      <c r="H14" s="4" t="s">
        <v>14</v>
      </c>
      <c r="I14" s="508" t="s">
        <v>1528</v>
      </c>
      <c r="J14" s="775"/>
      <c r="K14" s="775"/>
      <c r="L14" s="777"/>
      <c r="M14" s="509" t="s">
        <v>834</v>
      </c>
      <c r="N14" s="773"/>
    </row>
    <row r="15" spans="1:14" ht="30">
      <c r="A15" s="20"/>
      <c r="B15" s="756"/>
      <c r="C15" s="758"/>
      <c r="D15" s="4" t="s">
        <v>24</v>
      </c>
      <c r="E15" s="4" t="s">
        <v>34</v>
      </c>
      <c r="F15" s="4" t="s">
        <v>47</v>
      </c>
      <c r="G15" s="3" t="s">
        <v>1222</v>
      </c>
      <c r="H15" s="4" t="s">
        <v>14</v>
      </c>
      <c r="I15" s="508" t="s">
        <v>1529</v>
      </c>
      <c r="J15" s="775"/>
      <c r="K15" s="775"/>
      <c r="L15" s="777"/>
      <c r="M15" s="509" t="s">
        <v>942</v>
      </c>
      <c r="N15" s="773"/>
    </row>
    <row r="16" spans="1:14" ht="38.25">
      <c r="A16" s="20"/>
      <c r="B16" s="756"/>
      <c r="C16" s="758"/>
      <c r="D16" s="4" t="s">
        <v>24</v>
      </c>
      <c r="E16" s="4" t="s">
        <v>34</v>
      </c>
      <c r="F16" s="4" t="s">
        <v>49</v>
      </c>
      <c r="G16" s="3" t="s">
        <v>1223</v>
      </c>
      <c r="H16" s="4" t="s">
        <v>14</v>
      </c>
      <c r="I16" s="510" t="s">
        <v>1530</v>
      </c>
      <c r="J16" s="775"/>
      <c r="K16" s="775"/>
      <c r="L16" s="777"/>
      <c r="M16" s="511" t="s">
        <v>1531</v>
      </c>
      <c r="N16" s="773"/>
    </row>
    <row r="17" spans="1:14" ht="30">
      <c r="A17" s="20"/>
      <c r="B17" s="756"/>
      <c r="C17" s="758"/>
      <c r="D17" s="4" t="s">
        <v>24</v>
      </c>
      <c r="E17" s="4" t="s">
        <v>34</v>
      </c>
      <c r="F17" s="4" t="s">
        <v>51</v>
      </c>
      <c r="G17" s="3" t="s">
        <v>1224</v>
      </c>
      <c r="H17" s="4" t="s">
        <v>14</v>
      </c>
      <c r="I17" s="508" t="s">
        <v>1523</v>
      </c>
      <c r="J17" s="775"/>
      <c r="K17" s="775"/>
      <c r="L17" s="777"/>
      <c r="M17" s="509" t="s">
        <v>1532</v>
      </c>
      <c r="N17" s="773"/>
    </row>
    <row r="18" spans="1:14" ht="38.25">
      <c r="A18" s="20"/>
      <c r="B18" s="756"/>
      <c r="C18" s="758"/>
      <c r="D18" s="4" t="s">
        <v>24</v>
      </c>
      <c r="E18" s="4" t="s">
        <v>34</v>
      </c>
      <c r="F18" s="4" t="s">
        <v>53</v>
      </c>
      <c r="G18" s="3" t="s">
        <v>1225</v>
      </c>
      <c r="H18" s="4" t="s">
        <v>14</v>
      </c>
      <c r="I18" s="508" t="s">
        <v>1528</v>
      </c>
      <c r="J18" s="775"/>
      <c r="K18" s="775"/>
      <c r="L18" s="777"/>
      <c r="M18" s="509" t="s">
        <v>1533</v>
      </c>
      <c r="N18" s="773"/>
    </row>
    <row r="19" spans="1:14" ht="30">
      <c r="A19" s="20"/>
      <c r="B19" s="756"/>
      <c r="C19" s="758"/>
      <c r="D19" s="4" t="s">
        <v>24</v>
      </c>
      <c r="E19" s="4" t="s">
        <v>34</v>
      </c>
      <c r="F19" s="4" t="s">
        <v>54</v>
      </c>
      <c r="G19" s="3" t="s">
        <v>1226</v>
      </c>
      <c r="H19" s="4" t="s">
        <v>14</v>
      </c>
      <c r="I19" s="508" t="s">
        <v>1526</v>
      </c>
      <c r="J19" s="775"/>
      <c r="K19" s="775"/>
      <c r="L19" s="777"/>
      <c r="M19" s="509" t="s">
        <v>1534</v>
      </c>
      <c r="N19" s="773"/>
    </row>
    <row r="20" spans="1:14" ht="30">
      <c r="A20" s="20"/>
      <c r="B20" s="756"/>
      <c r="C20" s="758"/>
      <c r="D20" s="4" t="s">
        <v>24</v>
      </c>
      <c r="E20" s="4" t="s">
        <v>34</v>
      </c>
      <c r="F20" s="4" t="s">
        <v>55</v>
      </c>
      <c r="G20" s="3" t="s">
        <v>1227</v>
      </c>
      <c r="H20" s="4" t="s">
        <v>14</v>
      </c>
      <c r="I20" s="508" t="s">
        <v>1526</v>
      </c>
      <c r="J20" s="775"/>
      <c r="K20" s="775"/>
      <c r="L20" s="777"/>
      <c r="M20" s="509" t="s">
        <v>809</v>
      </c>
      <c r="N20" s="773"/>
    </row>
    <row r="21" spans="1:14" ht="38.25">
      <c r="A21" s="20"/>
      <c r="B21" s="756"/>
      <c r="C21" s="758"/>
      <c r="D21" s="4" t="s">
        <v>24</v>
      </c>
      <c r="E21" s="4" t="s">
        <v>34</v>
      </c>
      <c r="F21" s="4" t="s">
        <v>56</v>
      </c>
      <c r="G21" s="3" t="s">
        <v>1228</v>
      </c>
      <c r="H21" s="4" t="s">
        <v>14</v>
      </c>
      <c r="I21" s="508" t="s">
        <v>1522</v>
      </c>
      <c r="J21" s="775"/>
      <c r="K21" s="775"/>
      <c r="L21" s="777"/>
      <c r="M21" s="509" t="s">
        <v>1535</v>
      </c>
      <c r="N21" s="773"/>
    </row>
    <row r="22" spans="1:14" ht="35.25" customHeight="1">
      <c r="A22" s="20"/>
      <c r="B22" s="756"/>
      <c r="C22" s="758"/>
      <c r="D22" s="4" t="s">
        <v>24</v>
      </c>
      <c r="E22" s="4" t="s">
        <v>34</v>
      </c>
      <c r="F22" s="4" t="s">
        <v>57</v>
      </c>
      <c r="G22" s="3" t="s">
        <v>1229</v>
      </c>
      <c r="H22" s="4" t="s">
        <v>58</v>
      </c>
      <c r="I22" s="508" t="s">
        <v>1536</v>
      </c>
      <c r="J22" s="775"/>
      <c r="K22" s="775"/>
      <c r="L22" s="777"/>
      <c r="M22" s="509" t="s">
        <v>1537</v>
      </c>
      <c r="N22" s="773"/>
    </row>
    <row r="23" spans="1:14" ht="38.25">
      <c r="A23" s="20"/>
      <c r="B23" s="756"/>
      <c r="C23" s="758"/>
      <c r="D23" s="4" t="s">
        <v>24</v>
      </c>
      <c r="E23" s="4" t="s">
        <v>34</v>
      </c>
      <c r="F23" s="4" t="s">
        <v>60</v>
      </c>
      <c r="G23" s="4" t="s">
        <v>1230</v>
      </c>
      <c r="H23" s="4" t="s">
        <v>61</v>
      </c>
      <c r="I23" s="508" t="s">
        <v>1538</v>
      </c>
      <c r="J23" s="775"/>
      <c r="K23" s="775"/>
      <c r="L23" s="777"/>
      <c r="M23" s="509" t="s">
        <v>881</v>
      </c>
      <c r="N23" s="773"/>
    </row>
    <row r="24" spans="1:14" ht="42.75" customHeight="1">
      <c r="A24" s="20"/>
      <c r="B24" s="756"/>
      <c r="C24" s="758"/>
      <c r="D24" s="4" t="s">
        <v>34</v>
      </c>
      <c r="E24" s="4" t="s">
        <v>24</v>
      </c>
      <c r="F24" s="4" t="s">
        <v>63</v>
      </c>
      <c r="G24" s="4" t="s">
        <v>1231</v>
      </c>
      <c r="H24" s="4" t="s">
        <v>64</v>
      </c>
      <c r="I24" s="510" t="s">
        <v>1539</v>
      </c>
      <c r="J24" s="744" t="s">
        <v>784</v>
      </c>
      <c r="K24" s="744" t="s">
        <v>1540</v>
      </c>
      <c r="L24" s="744" t="s">
        <v>1541</v>
      </c>
      <c r="M24" s="511" t="s">
        <v>822</v>
      </c>
      <c r="N24" s="745" t="s">
        <v>1690</v>
      </c>
    </row>
    <row r="25" spans="1:14" ht="47.25" customHeight="1">
      <c r="A25" s="20"/>
      <c r="B25" s="756"/>
      <c r="C25" s="758"/>
      <c r="D25" s="6" t="s">
        <v>24</v>
      </c>
      <c r="E25" s="6" t="s">
        <v>66</v>
      </c>
      <c r="F25" s="6" t="s">
        <v>1803</v>
      </c>
      <c r="G25" s="21" t="s">
        <v>1232</v>
      </c>
      <c r="H25" s="6" t="s">
        <v>64</v>
      </c>
      <c r="I25" s="510" t="s">
        <v>1539</v>
      </c>
      <c r="J25" s="744"/>
      <c r="K25" s="744"/>
      <c r="L25" s="744"/>
      <c r="M25" s="511" t="s">
        <v>1533</v>
      </c>
      <c r="N25" s="745"/>
    </row>
    <row r="26" spans="1:14" ht="33" customHeight="1">
      <c r="A26" s="20"/>
      <c r="B26" s="756"/>
      <c r="C26" s="758"/>
      <c r="D26" s="9">
        <v>1</v>
      </c>
      <c r="E26" s="4" t="s">
        <v>24</v>
      </c>
      <c r="F26" s="4" t="s">
        <v>70</v>
      </c>
      <c r="G26" s="4" t="s">
        <v>1233</v>
      </c>
      <c r="H26" s="4" t="s">
        <v>71</v>
      </c>
      <c r="I26" s="510" t="s">
        <v>1542</v>
      </c>
      <c r="J26" s="744" t="s">
        <v>1543</v>
      </c>
      <c r="K26" s="744" t="s">
        <v>1804</v>
      </c>
      <c r="L26" s="744" t="s">
        <v>1544</v>
      </c>
      <c r="M26" s="511" t="s">
        <v>1545</v>
      </c>
      <c r="N26" s="745" t="s">
        <v>1690</v>
      </c>
    </row>
    <row r="27" spans="1:14" ht="36.75" customHeight="1">
      <c r="A27" s="20"/>
      <c r="B27" s="756"/>
      <c r="C27" s="758"/>
      <c r="D27" s="7">
        <v>0</v>
      </c>
      <c r="E27" s="4" t="s">
        <v>34</v>
      </c>
      <c r="F27" s="4" t="s">
        <v>74</v>
      </c>
      <c r="G27" s="4" t="s">
        <v>1234</v>
      </c>
      <c r="H27" s="4" t="s">
        <v>71</v>
      </c>
      <c r="I27" s="510" t="s">
        <v>1546</v>
      </c>
      <c r="J27" s="744"/>
      <c r="K27" s="744"/>
      <c r="L27" s="744"/>
      <c r="M27" s="511" t="s">
        <v>1477</v>
      </c>
      <c r="N27" s="745"/>
    </row>
    <row r="28" spans="1:14" ht="30">
      <c r="A28" s="20"/>
      <c r="B28" s="756"/>
      <c r="C28" s="758"/>
      <c r="D28" s="7">
        <v>0</v>
      </c>
      <c r="E28" s="4" t="s">
        <v>34</v>
      </c>
      <c r="F28" s="4" t="s">
        <v>73</v>
      </c>
      <c r="G28" s="4" t="s">
        <v>1235</v>
      </c>
      <c r="H28" s="4" t="s">
        <v>71</v>
      </c>
      <c r="I28" s="510" t="s">
        <v>1542</v>
      </c>
      <c r="J28" s="744"/>
      <c r="K28" s="744"/>
      <c r="L28" s="744"/>
      <c r="M28" s="511" t="s">
        <v>1547</v>
      </c>
      <c r="N28" s="745"/>
    </row>
    <row r="29" spans="1:14" ht="38.25">
      <c r="A29" s="20"/>
      <c r="B29" s="756"/>
      <c r="C29" s="758"/>
      <c r="D29" s="7">
        <v>0</v>
      </c>
      <c r="E29" s="4" t="s">
        <v>34</v>
      </c>
      <c r="F29" s="4" t="s">
        <v>76</v>
      </c>
      <c r="G29" s="4" t="s">
        <v>1805</v>
      </c>
      <c r="H29" s="4" t="s">
        <v>77</v>
      </c>
      <c r="I29" s="510" t="s">
        <v>1548</v>
      </c>
      <c r="J29" s="744"/>
      <c r="K29" s="744"/>
      <c r="L29" s="744"/>
      <c r="M29" s="511" t="s">
        <v>947</v>
      </c>
      <c r="N29" s="745"/>
    </row>
    <row r="30" spans="1:14" ht="30">
      <c r="A30" s="20"/>
      <c r="B30" s="756"/>
      <c r="C30" s="758"/>
      <c r="D30" s="7">
        <v>0</v>
      </c>
      <c r="E30" s="4" t="s">
        <v>34</v>
      </c>
      <c r="F30" s="4" t="s">
        <v>79</v>
      </c>
      <c r="G30" s="4" t="s">
        <v>1237</v>
      </c>
      <c r="H30" s="4" t="s">
        <v>80</v>
      </c>
      <c r="I30" s="510" t="s">
        <v>1549</v>
      </c>
      <c r="J30" s="744"/>
      <c r="K30" s="744"/>
      <c r="L30" s="744"/>
      <c r="M30" s="511" t="s">
        <v>1550</v>
      </c>
      <c r="N30" s="745"/>
    </row>
    <row r="31" spans="1:14" ht="30">
      <c r="A31" s="20"/>
      <c r="B31" s="756"/>
      <c r="C31" s="758"/>
      <c r="D31" s="7">
        <v>0</v>
      </c>
      <c r="E31" s="4" t="s">
        <v>34</v>
      </c>
      <c r="F31" s="4" t="s">
        <v>82</v>
      </c>
      <c r="G31" s="4" t="s">
        <v>1238</v>
      </c>
      <c r="H31" s="4" t="s">
        <v>83</v>
      </c>
      <c r="I31" s="510" t="s">
        <v>1551</v>
      </c>
      <c r="J31" s="744"/>
      <c r="K31" s="744"/>
      <c r="L31" s="744"/>
      <c r="M31" s="511" t="s">
        <v>1552</v>
      </c>
      <c r="N31" s="745"/>
    </row>
    <row r="32" spans="1:14" ht="45.75" customHeight="1">
      <c r="A32" s="20"/>
      <c r="B32" s="756"/>
      <c r="C32" s="758"/>
      <c r="D32" s="7">
        <v>0</v>
      </c>
      <c r="E32" s="4" t="s">
        <v>34</v>
      </c>
      <c r="F32" s="4" t="s">
        <v>1774</v>
      </c>
      <c r="G32" s="4" t="s">
        <v>1240</v>
      </c>
      <c r="H32" s="4" t="s">
        <v>86</v>
      </c>
      <c r="I32" s="510" t="s">
        <v>1553</v>
      </c>
      <c r="J32" s="744" t="s">
        <v>784</v>
      </c>
      <c r="K32" s="744" t="s">
        <v>1554</v>
      </c>
      <c r="L32" s="744" t="s">
        <v>1555</v>
      </c>
      <c r="M32" s="511"/>
      <c r="N32" s="745" t="s">
        <v>1690</v>
      </c>
    </row>
    <row r="33" spans="1:14" ht="53.25" customHeight="1">
      <c r="A33" s="20"/>
      <c r="B33" s="756"/>
      <c r="C33" s="758"/>
      <c r="D33" s="7">
        <v>0</v>
      </c>
      <c r="E33" s="4" t="s">
        <v>34</v>
      </c>
      <c r="F33" s="4" t="s">
        <v>88</v>
      </c>
      <c r="G33" s="4" t="s">
        <v>1242</v>
      </c>
      <c r="H33" s="4" t="s">
        <v>89</v>
      </c>
      <c r="I33" s="510" t="s">
        <v>1556</v>
      </c>
      <c r="J33" s="744"/>
      <c r="K33" s="744"/>
      <c r="L33" s="744"/>
      <c r="M33" s="511" t="s">
        <v>1557</v>
      </c>
      <c r="N33" s="745"/>
    </row>
    <row r="34" spans="1:14" ht="37.5" customHeight="1">
      <c r="A34" s="20"/>
      <c r="B34" s="756"/>
      <c r="C34" s="758"/>
      <c r="D34" s="7">
        <v>1</v>
      </c>
      <c r="E34" s="4" t="s">
        <v>24</v>
      </c>
      <c r="F34" s="4" t="s">
        <v>91</v>
      </c>
      <c r="G34" s="4" t="s">
        <v>1239</v>
      </c>
      <c r="H34" s="4" t="s">
        <v>92</v>
      </c>
      <c r="I34" s="510" t="s">
        <v>1558</v>
      </c>
      <c r="J34" s="744" t="s">
        <v>1559</v>
      </c>
      <c r="K34" s="744" t="s">
        <v>1806</v>
      </c>
      <c r="L34" s="744" t="s">
        <v>1560</v>
      </c>
      <c r="M34" s="511" t="s">
        <v>881</v>
      </c>
      <c r="N34" s="745" t="s">
        <v>1691</v>
      </c>
    </row>
    <row r="35" spans="1:14" ht="39" customHeight="1">
      <c r="A35" s="20"/>
      <c r="B35" s="756"/>
      <c r="C35" s="758"/>
      <c r="D35" s="7">
        <v>0</v>
      </c>
      <c r="E35" s="4" t="s">
        <v>34</v>
      </c>
      <c r="F35" s="4" t="s">
        <v>94</v>
      </c>
      <c r="G35" s="518" t="s">
        <v>1243</v>
      </c>
      <c r="H35" s="4" t="s">
        <v>95</v>
      </c>
      <c r="I35" s="508" t="s">
        <v>1561</v>
      </c>
      <c r="J35" s="744"/>
      <c r="K35" s="744"/>
      <c r="L35" s="744"/>
      <c r="M35" s="509" t="s">
        <v>913</v>
      </c>
      <c r="N35" s="745"/>
    </row>
    <row r="36" spans="1:14" ht="39.75" customHeight="1">
      <c r="A36" s="20"/>
      <c r="B36" s="756"/>
      <c r="C36" s="758"/>
      <c r="D36" s="519">
        <v>0</v>
      </c>
      <c r="E36" s="518" t="s">
        <v>34</v>
      </c>
      <c r="F36" s="518" t="s">
        <v>97</v>
      </c>
      <c r="G36" s="4" t="s">
        <v>1244</v>
      </c>
      <c r="H36" s="518" t="s">
        <v>98</v>
      </c>
      <c r="I36" s="508" t="s">
        <v>1562</v>
      </c>
      <c r="J36" s="744"/>
      <c r="K36" s="744"/>
      <c r="L36" s="744"/>
      <c r="M36" s="509" t="s">
        <v>1563</v>
      </c>
      <c r="N36" s="745"/>
    </row>
    <row r="37" spans="1:14" ht="39.75" customHeight="1">
      <c r="A37" s="20"/>
      <c r="B37" s="756"/>
      <c r="C37" s="758"/>
      <c r="D37" s="7">
        <v>0</v>
      </c>
      <c r="E37" s="4" t="s">
        <v>34</v>
      </c>
      <c r="F37" s="4" t="s">
        <v>100</v>
      </c>
      <c r="G37" s="4" t="s">
        <v>1246</v>
      </c>
      <c r="H37" s="4" t="s">
        <v>101</v>
      </c>
      <c r="I37" s="510" t="s">
        <v>1564</v>
      </c>
      <c r="J37" s="744"/>
      <c r="K37" s="744"/>
      <c r="L37" s="744"/>
      <c r="M37" s="511" t="s">
        <v>920</v>
      </c>
      <c r="N37" s="745"/>
    </row>
    <row r="38" spans="1:14" ht="38.25">
      <c r="A38" s="20"/>
      <c r="B38" s="756"/>
      <c r="C38" s="758"/>
      <c r="D38" s="7">
        <v>1</v>
      </c>
      <c r="E38" s="4" t="s">
        <v>24</v>
      </c>
      <c r="F38" s="4" t="s">
        <v>103</v>
      </c>
      <c r="G38" s="4" t="s">
        <v>1241</v>
      </c>
      <c r="H38" s="4" t="s">
        <v>104</v>
      </c>
      <c r="I38" s="508" t="s">
        <v>1565</v>
      </c>
      <c r="J38" s="744" t="s">
        <v>1566</v>
      </c>
      <c r="K38" s="744" t="s">
        <v>1567</v>
      </c>
      <c r="L38" s="744" t="s">
        <v>1568</v>
      </c>
      <c r="M38" s="509" t="s">
        <v>1569</v>
      </c>
      <c r="N38" s="745" t="s">
        <v>1691</v>
      </c>
    </row>
    <row r="39" spans="1:14" ht="38.25">
      <c r="A39" s="20"/>
      <c r="B39" s="756"/>
      <c r="C39" s="758"/>
      <c r="D39" s="7">
        <v>0</v>
      </c>
      <c r="E39" s="4" t="s">
        <v>34</v>
      </c>
      <c r="F39" s="4" t="s">
        <v>106</v>
      </c>
      <c r="G39" s="4" t="s">
        <v>1247</v>
      </c>
      <c r="H39" s="4" t="s">
        <v>107</v>
      </c>
      <c r="I39" s="510" t="s">
        <v>1570</v>
      </c>
      <c r="J39" s="744"/>
      <c r="K39" s="744"/>
      <c r="L39" s="744"/>
      <c r="M39" s="511" t="s">
        <v>1571</v>
      </c>
      <c r="N39" s="745"/>
    </row>
    <row r="40" spans="1:14" ht="30">
      <c r="A40" s="20"/>
      <c r="B40" s="756"/>
      <c r="C40" s="758"/>
      <c r="D40" s="7">
        <v>0</v>
      </c>
      <c r="E40" s="4" t="s">
        <v>34</v>
      </c>
      <c r="F40" s="4" t="s">
        <v>109</v>
      </c>
      <c r="G40" s="4" t="s">
        <v>1248</v>
      </c>
      <c r="H40" s="4" t="s">
        <v>110</v>
      </c>
      <c r="I40" s="510" t="s">
        <v>1572</v>
      </c>
      <c r="J40" s="744"/>
      <c r="K40" s="744"/>
      <c r="L40" s="744"/>
      <c r="M40" s="511" t="s">
        <v>826</v>
      </c>
      <c r="N40" s="745"/>
    </row>
    <row r="41" spans="1:14" ht="38.25">
      <c r="A41" s="20"/>
      <c r="B41" s="756"/>
      <c r="C41" s="758"/>
      <c r="D41" s="7">
        <v>1</v>
      </c>
      <c r="E41" s="4" t="s">
        <v>24</v>
      </c>
      <c r="F41" s="4" t="s">
        <v>112</v>
      </c>
      <c r="G41" s="4" t="s">
        <v>1245</v>
      </c>
      <c r="H41" s="4" t="s">
        <v>113</v>
      </c>
      <c r="I41" s="510" t="s">
        <v>1573</v>
      </c>
      <c r="J41" s="744" t="s">
        <v>1559</v>
      </c>
      <c r="K41" s="744" t="s">
        <v>1807</v>
      </c>
      <c r="L41" s="744" t="s">
        <v>1560</v>
      </c>
      <c r="M41" s="511" t="s">
        <v>1007</v>
      </c>
      <c r="N41" s="745" t="s">
        <v>1691</v>
      </c>
    </row>
    <row r="42" spans="1:14" ht="38.25">
      <c r="A42" s="20"/>
      <c r="B42" s="756"/>
      <c r="C42" s="758"/>
      <c r="D42" s="7">
        <v>0</v>
      </c>
      <c r="E42" s="4" t="s">
        <v>34</v>
      </c>
      <c r="F42" s="4" t="s">
        <v>115</v>
      </c>
      <c r="G42" s="4" t="s">
        <v>1249</v>
      </c>
      <c r="H42" s="4" t="s">
        <v>113</v>
      </c>
      <c r="I42" s="510" t="s">
        <v>1573</v>
      </c>
      <c r="J42" s="744"/>
      <c r="K42" s="744"/>
      <c r="L42" s="744"/>
      <c r="M42" s="511" t="s">
        <v>1001</v>
      </c>
      <c r="N42" s="745"/>
    </row>
    <row r="43" spans="1:14" ht="30">
      <c r="A43" s="20"/>
      <c r="B43" s="756"/>
      <c r="C43" s="758"/>
      <c r="D43" s="8">
        <v>0</v>
      </c>
      <c r="E43" s="4" t="s">
        <v>34</v>
      </c>
      <c r="F43" s="4" t="s">
        <v>116</v>
      </c>
      <c r="G43" s="4" t="s">
        <v>1250</v>
      </c>
      <c r="H43" s="4" t="s">
        <v>117</v>
      </c>
      <c r="I43" s="510" t="s">
        <v>1574</v>
      </c>
      <c r="J43" s="744"/>
      <c r="K43" s="744"/>
      <c r="L43" s="744"/>
      <c r="M43" s="511" t="s">
        <v>1575</v>
      </c>
      <c r="N43" s="745"/>
    </row>
    <row r="44" spans="1:14" ht="41.25" customHeight="1">
      <c r="A44" s="20"/>
      <c r="B44" s="756"/>
      <c r="C44" s="758"/>
      <c r="D44" s="7">
        <v>0</v>
      </c>
      <c r="E44" s="4" t="s">
        <v>34</v>
      </c>
      <c r="F44" s="4" t="s">
        <v>119</v>
      </c>
      <c r="G44" s="4" t="s">
        <v>1251</v>
      </c>
      <c r="H44" s="4" t="s">
        <v>120</v>
      </c>
      <c r="I44" s="510" t="s">
        <v>1576</v>
      </c>
      <c r="J44" s="744"/>
      <c r="K44" s="744"/>
      <c r="L44" s="744"/>
      <c r="M44" s="511" t="s">
        <v>796</v>
      </c>
      <c r="N44" s="745"/>
    </row>
    <row r="45" spans="1:14" ht="42" customHeight="1">
      <c r="A45" s="20"/>
      <c r="B45" s="756"/>
      <c r="C45" s="758"/>
      <c r="D45" s="9">
        <v>0</v>
      </c>
      <c r="E45" s="4" t="s">
        <v>34</v>
      </c>
      <c r="F45" s="4" t="s">
        <v>122</v>
      </c>
      <c r="G45" s="4" t="s">
        <v>1252</v>
      </c>
      <c r="H45" s="4" t="s">
        <v>123</v>
      </c>
      <c r="I45" s="510" t="s">
        <v>1577</v>
      </c>
      <c r="J45" s="744"/>
      <c r="K45" s="744"/>
      <c r="L45" s="744"/>
      <c r="M45" s="511" t="s">
        <v>926</v>
      </c>
      <c r="N45" s="745"/>
    </row>
    <row r="46" spans="1:14" ht="45" customHeight="1">
      <c r="A46" s="20"/>
      <c r="B46" s="756"/>
      <c r="C46" s="758"/>
      <c r="D46" s="9">
        <v>0</v>
      </c>
      <c r="E46" s="4" t="s">
        <v>34</v>
      </c>
      <c r="F46" s="4" t="s">
        <v>125</v>
      </c>
      <c r="G46" s="4" t="s">
        <v>1253</v>
      </c>
      <c r="H46" s="4" t="s">
        <v>126</v>
      </c>
      <c r="I46" s="510" t="s">
        <v>1578</v>
      </c>
      <c r="J46" s="760" t="s">
        <v>1579</v>
      </c>
      <c r="K46" s="744" t="s">
        <v>1580</v>
      </c>
      <c r="L46" s="744" t="s">
        <v>1581</v>
      </c>
      <c r="M46" s="511" t="s">
        <v>1582</v>
      </c>
      <c r="N46" s="745" t="s">
        <v>1691</v>
      </c>
    </row>
    <row r="47" spans="1:14" ht="41.25" customHeight="1">
      <c r="A47" s="20"/>
      <c r="B47" s="756"/>
      <c r="C47" s="758"/>
      <c r="D47" s="9">
        <v>0</v>
      </c>
      <c r="E47" s="4" t="s">
        <v>34</v>
      </c>
      <c r="F47" s="4" t="s">
        <v>128</v>
      </c>
      <c r="G47" s="4" t="s">
        <v>1254</v>
      </c>
      <c r="H47" s="4" t="s">
        <v>129</v>
      </c>
      <c r="I47" s="510" t="s">
        <v>1583</v>
      </c>
      <c r="J47" s="760"/>
      <c r="K47" s="744"/>
      <c r="L47" s="744"/>
      <c r="M47" s="511" t="s">
        <v>1569</v>
      </c>
      <c r="N47" s="745"/>
    </row>
    <row r="48" spans="1:14" ht="43.5" customHeight="1">
      <c r="A48" s="20"/>
      <c r="B48" s="756"/>
      <c r="C48" s="758"/>
      <c r="D48" s="9">
        <v>0</v>
      </c>
      <c r="E48" s="4" t="s">
        <v>34</v>
      </c>
      <c r="F48" s="4" t="s">
        <v>131</v>
      </c>
      <c r="G48" s="4" t="s">
        <v>1255</v>
      </c>
      <c r="H48" s="4" t="s">
        <v>132</v>
      </c>
      <c r="I48" s="510" t="s">
        <v>1584</v>
      </c>
      <c r="J48" s="760"/>
      <c r="K48" s="744"/>
      <c r="L48" s="744"/>
      <c r="M48" s="511" t="s">
        <v>1585</v>
      </c>
      <c r="N48" s="745"/>
    </row>
    <row r="49" spans="1:14" ht="36.75" customHeight="1">
      <c r="A49" s="20"/>
      <c r="B49" s="756"/>
      <c r="C49" s="758"/>
      <c r="D49" s="9">
        <v>0</v>
      </c>
      <c r="E49" s="4" t="s">
        <v>34</v>
      </c>
      <c r="F49" s="4" t="s">
        <v>1778</v>
      </c>
      <c r="G49" s="4" t="s">
        <v>1256</v>
      </c>
      <c r="H49" s="4" t="s">
        <v>135</v>
      </c>
      <c r="I49" s="510" t="s">
        <v>1586</v>
      </c>
      <c r="J49" s="760" t="s">
        <v>1587</v>
      </c>
      <c r="K49" s="744" t="s">
        <v>1819</v>
      </c>
      <c r="L49" s="744" t="s">
        <v>1588</v>
      </c>
      <c r="M49" s="511"/>
      <c r="N49" s="745" t="s">
        <v>1691</v>
      </c>
    </row>
    <row r="50" spans="1:14" ht="39.75" customHeight="1">
      <c r="A50" s="20"/>
      <c r="B50" s="756"/>
      <c r="C50" s="758"/>
      <c r="D50" s="9">
        <v>0</v>
      </c>
      <c r="E50" s="4" t="s">
        <v>34</v>
      </c>
      <c r="F50" s="4" t="s">
        <v>137</v>
      </c>
      <c r="G50" s="4" t="s">
        <v>1780</v>
      </c>
      <c r="H50" s="4" t="s">
        <v>138</v>
      </c>
      <c r="I50" s="510" t="s">
        <v>1589</v>
      </c>
      <c r="J50" s="760"/>
      <c r="K50" s="744"/>
      <c r="L50" s="744"/>
      <c r="M50" s="511" t="s">
        <v>1590</v>
      </c>
      <c r="N50" s="745"/>
    </row>
    <row r="51" spans="1:14" ht="36" customHeight="1">
      <c r="A51" s="22"/>
      <c r="B51" s="756"/>
      <c r="C51" s="759"/>
      <c r="D51" s="9">
        <v>0</v>
      </c>
      <c r="E51" s="4" t="s">
        <v>34</v>
      </c>
      <c r="F51" s="4" t="s">
        <v>140</v>
      </c>
      <c r="G51" s="4" t="s">
        <v>1781</v>
      </c>
      <c r="H51" s="4" t="s">
        <v>141</v>
      </c>
      <c r="I51" s="510" t="s">
        <v>1591</v>
      </c>
      <c r="J51" s="760"/>
      <c r="K51" s="744"/>
      <c r="L51" s="744"/>
      <c r="M51" s="511" t="s">
        <v>1592</v>
      </c>
      <c r="N51" s="745"/>
    </row>
    <row r="52" spans="1:14" ht="44.25" customHeight="1">
      <c r="A52" s="746" t="s">
        <v>1210</v>
      </c>
      <c r="B52" s="747" t="s">
        <v>271</v>
      </c>
      <c r="C52" s="748" t="s">
        <v>1808</v>
      </c>
      <c r="D52" s="11">
        <v>1</v>
      </c>
      <c r="E52" s="493" t="s">
        <v>24</v>
      </c>
      <c r="F52" s="493" t="s">
        <v>143</v>
      </c>
      <c r="G52" s="493" t="s">
        <v>305</v>
      </c>
      <c r="H52" s="493" t="s">
        <v>144</v>
      </c>
      <c r="I52" s="512" t="s">
        <v>1593</v>
      </c>
      <c r="J52" s="744" t="s">
        <v>711</v>
      </c>
      <c r="K52" s="744" t="s">
        <v>1594</v>
      </c>
      <c r="L52" s="744" t="s">
        <v>1595</v>
      </c>
      <c r="M52" s="511" t="s">
        <v>1596</v>
      </c>
      <c r="N52" s="745" t="s">
        <v>1690</v>
      </c>
    </row>
    <row r="53" spans="1:14" ht="44.25" customHeight="1">
      <c r="A53" s="746"/>
      <c r="B53" s="747"/>
      <c r="C53" s="748"/>
      <c r="D53" s="11">
        <v>0</v>
      </c>
      <c r="E53" s="493" t="s">
        <v>34</v>
      </c>
      <c r="F53" s="493" t="s">
        <v>146</v>
      </c>
      <c r="G53" s="493" t="s">
        <v>319</v>
      </c>
      <c r="H53" s="493" t="s">
        <v>144</v>
      </c>
      <c r="I53" s="512" t="s">
        <v>1593</v>
      </c>
      <c r="J53" s="744"/>
      <c r="K53" s="744"/>
      <c r="L53" s="744"/>
      <c r="M53" s="511" t="s">
        <v>904</v>
      </c>
      <c r="N53" s="745"/>
    </row>
    <row r="54" spans="1:14" ht="45.75" customHeight="1">
      <c r="A54" s="746"/>
      <c r="B54" s="747"/>
      <c r="C54" s="748"/>
      <c r="D54" s="11">
        <v>0</v>
      </c>
      <c r="E54" s="493" t="s">
        <v>34</v>
      </c>
      <c r="F54" s="493" t="s">
        <v>147</v>
      </c>
      <c r="G54" s="493" t="s">
        <v>316</v>
      </c>
      <c r="H54" s="493" t="s">
        <v>144</v>
      </c>
      <c r="I54" s="513" t="s">
        <v>1597</v>
      </c>
      <c r="J54" s="744"/>
      <c r="K54" s="744"/>
      <c r="L54" s="744"/>
      <c r="M54" s="509" t="s">
        <v>1598</v>
      </c>
      <c r="N54" s="745"/>
    </row>
    <row r="55" spans="1:14" ht="43.5" customHeight="1">
      <c r="A55" s="746"/>
      <c r="B55" s="747"/>
      <c r="C55" s="748"/>
      <c r="D55" s="11">
        <v>0</v>
      </c>
      <c r="E55" s="493" t="s">
        <v>34</v>
      </c>
      <c r="F55" s="493" t="s">
        <v>149</v>
      </c>
      <c r="G55" s="493" t="s">
        <v>315</v>
      </c>
      <c r="H55" s="493" t="s">
        <v>144</v>
      </c>
      <c r="I55" s="513" t="s">
        <v>1599</v>
      </c>
      <c r="J55" s="744"/>
      <c r="K55" s="744"/>
      <c r="L55" s="744"/>
      <c r="M55" s="509" t="s">
        <v>1509</v>
      </c>
      <c r="N55" s="745"/>
    </row>
    <row r="56" spans="1:14" ht="45" customHeight="1">
      <c r="A56" s="746"/>
      <c r="B56" s="747"/>
      <c r="C56" s="748"/>
      <c r="D56" s="11">
        <v>0</v>
      </c>
      <c r="E56" s="493" t="s">
        <v>34</v>
      </c>
      <c r="F56" s="493" t="s">
        <v>152</v>
      </c>
      <c r="G56" s="493" t="s">
        <v>320</v>
      </c>
      <c r="H56" s="493" t="s">
        <v>144</v>
      </c>
      <c r="I56" s="512" t="s">
        <v>1600</v>
      </c>
      <c r="J56" s="744"/>
      <c r="K56" s="744"/>
      <c r="L56" s="744"/>
      <c r="M56" s="511" t="s">
        <v>1601</v>
      </c>
      <c r="N56" s="745"/>
    </row>
    <row r="57" spans="1:14" ht="43.5" customHeight="1">
      <c r="A57" s="746"/>
      <c r="B57" s="747"/>
      <c r="C57" s="748"/>
      <c r="D57" s="451">
        <v>0</v>
      </c>
      <c r="E57" s="493" t="s">
        <v>34</v>
      </c>
      <c r="F57" s="493" t="s">
        <v>154</v>
      </c>
      <c r="G57" s="493" t="s">
        <v>321</v>
      </c>
      <c r="H57" s="493" t="s">
        <v>144</v>
      </c>
      <c r="I57" s="512" t="s">
        <v>1602</v>
      </c>
      <c r="J57" s="744"/>
      <c r="K57" s="744"/>
      <c r="L57" s="744"/>
      <c r="M57" s="511" t="s">
        <v>1368</v>
      </c>
      <c r="N57" s="745"/>
    </row>
    <row r="58" spans="1:14" ht="43.5" customHeight="1">
      <c r="A58" s="746"/>
      <c r="B58" s="747"/>
      <c r="C58" s="748"/>
      <c r="D58" s="451">
        <v>0</v>
      </c>
      <c r="E58" s="493" t="s">
        <v>34</v>
      </c>
      <c r="F58" s="493" t="s">
        <v>156</v>
      </c>
      <c r="G58" s="493" t="s">
        <v>322</v>
      </c>
      <c r="H58" s="493" t="s">
        <v>144</v>
      </c>
      <c r="I58" s="513" t="s">
        <v>1597</v>
      </c>
      <c r="J58" s="744"/>
      <c r="K58" s="744"/>
      <c r="L58" s="744"/>
      <c r="M58" s="511" t="s">
        <v>1603</v>
      </c>
      <c r="N58" s="745"/>
    </row>
    <row r="59" spans="1:14" ht="44.25" customHeight="1">
      <c r="A59" s="746"/>
      <c r="B59" s="747"/>
      <c r="C59" s="748"/>
      <c r="D59" s="451">
        <v>0</v>
      </c>
      <c r="E59" s="493" t="s">
        <v>34</v>
      </c>
      <c r="F59" s="493" t="s">
        <v>157</v>
      </c>
      <c r="G59" s="493" t="s">
        <v>323</v>
      </c>
      <c r="H59" s="493" t="s">
        <v>144</v>
      </c>
      <c r="I59" s="512" t="s">
        <v>1593</v>
      </c>
      <c r="J59" s="744"/>
      <c r="K59" s="744"/>
      <c r="L59" s="744"/>
      <c r="M59" s="509" t="s">
        <v>1366</v>
      </c>
      <c r="N59" s="745"/>
    </row>
    <row r="60" spans="1:14" ht="45" customHeight="1">
      <c r="A60" s="746"/>
      <c r="B60" s="747"/>
      <c r="C60" s="748"/>
      <c r="D60" s="11">
        <v>0</v>
      </c>
      <c r="E60" s="493" t="s">
        <v>34</v>
      </c>
      <c r="F60" s="493" t="s">
        <v>1784</v>
      </c>
      <c r="G60" s="493" t="s">
        <v>326</v>
      </c>
      <c r="H60" s="493" t="s">
        <v>1785</v>
      </c>
      <c r="I60" s="513" t="s">
        <v>1604</v>
      </c>
      <c r="J60" s="744"/>
      <c r="K60" s="744"/>
      <c r="L60" s="744"/>
      <c r="M60" s="511" t="s">
        <v>1605</v>
      </c>
      <c r="N60" s="745"/>
    </row>
    <row r="61" spans="1:14" ht="45" customHeight="1">
      <c r="A61" s="746"/>
      <c r="B61" s="747"/>
      <c r="C61" s="748"/>
      <c r="D61" s="11">
        <v>0</v>
      </c>
      <c r="E61" s="493" t="s">
        <v>34</v>
      </c>
      <c r="F61" s="493" t="s">
        <v>159</v>
      </c>
      <c r="G61" s="493" t="s">
        <v>328</v>
      </c>
      <c r="H61" s="493" t="s">
        <v>160</v>
      </c>
      <c r="I61" s="512" t="s">
        <v>1606</v>
      </c>
      <c r="J61" s="744"/>
      <c r="K61" s="744"/>
      <c r="L61" s="744"/>
      <c r="M61" s="511" t="s">
        <v>1607</v>
      </c>
      <c r="N61" s="745"/>
    </row>
    <row r="62" spans="1:14" ht="99.75" customHeight="1">
      <c r="A62" s="746"/>
      <c r="B62" s="747"/>
      <c r="C62" s="748"/>
      <c r="D62" s="451">
        <v>0</v>
      </c>
      <c r="E62" s="493" t="s">
        <v>34</v>
      </c>
      <c r="F62" s="493" t="s">
        <v>162</v>
      </c>
      <c r="G62" s="493" t="s">
        <v>329</v>
      </c>
      <c r="H62" s="493" t="s">
        <v>163</v>
      </c>
      <c r="I62" s="512" t="s">
        <v>1608</v>
      </c>
      <c r="J62" s="593" t="s">
        <v>857</v>
      </c>
      <c r="K62" s="593" t="s">
        <v>1609</v>
      </c>
      <c r="L62" s="593" t="s">
        <v>1610</v>
      </c>
      <c r="M62" s="511" t="s">
        <v>1571</v>
      </c>
      <c r="N62" s="592" t="s">
        <v>1691</v>
      </c>
    </row>
    <row r="63" spans="1:14" ht="45" customHeight="1">
      <c r="A63" s="746"/>
      <c r="B63" s="747"/>
      <c r="C63" s="748"/>
      <c r="D63" s="11">
        <v>1</v>
      </c>
      <c r="E63" s="493" t="s">
        <v>24</v>
      </c>
      <c r="F63" s="493" t="s">
        <v>166</v>
      </c>
      <c r="G63" s="493" t="s">
        <v>308</v>
      </c>
      <c r="H63" s="493" t="s">
        <v>167</v>
      </c>
      <c r="I63" s="512" t="s">
        <v>1611</v>
      </c>
      <c r="J63" s="744" t="s">
        <v>1612</v>
      </c>
      <c r="K63" s="744" t="s">
        <v>1809</v>
      </c>
      <c r="L63" s="744" t="s">
        <v>1613</v>
      </c>
      <c r="M63" s="511" t="s">
        <v>979</v>
      </c>
      <c r="N63" s="745" t="s">
        <v>1690</v>
      </c>
    </row>
    <row r="64" spans="1:14" ht="45" customHeight="1">
      <c r="A64" s="746"/>
      <c r="B64" s="747"/>
      <c r="C64" s="748"/>
      <c r="D64" s="11">
        <v>0</v>
      </c>
      <c r="E64" s="493" t="s">
        <v>34</v>
      </c>
      <c r="F64" s="493" t="s">
        <v>1786</v>
      </c>
      <c r="G64" s="493" t="s">
        <v>332</v>
      </c>
      <c r="H64" s="493" t="s">
        <v>167</v>
      </c>
      <c r="I64" s="512" t="s">
        <v>1614</v>
      </c>
      <c r="J64" s="744"/>
      <c r="K64" s="744"/>
      <c r="L64" s="744"/>
      <c r="M64" s="511"/>
      <c r="N64" s="745"/>
    </row>
    <row r="65" spans="1:14" ht="44.25" customHeight="1">
      <c r="A65" s="746"/>
      <c r="B65" s="747"/>
      <c r="C65" s="748"/>
      <c r="D65" s="11">
        <v>0</v>
      </c>
      <c r="E65" s="493" t="s">
        <v>34</v>
      </c>
      <c r="F65" s="493" t="s">
        <v>171</v>
      </c>
      <c r="G65" s="493" t="s">
        <v>335</v>
      </c>
      <c r="H65" s="493" t="s">
        <v>167</v>
      </c>
      <c r="I65" s="512" t="s">
        <v>1615</v>
      </c>
      <c r="J65" s="744"/>
      <c r="K65" s="744"/>
      <c r="L65" s="744"/>
      <c r="M65" s="511" t="s">
        <v>1616</v>
      </c>
      <c r="N65" s="745"/>
    </row>
    <row r="66" spans="1:14" ht="45" customHeight="1">
      <c r="A66" s="746"/>
      <c r="B66" s="747"/>
      <c r="C66" s="748"/>
      <c r="D66" s="11">
        <v>0</v>
      </c>
      <c r="E66" s="493" t="s">
        <v>34</v>
      </c>
      <c r="F66" s="493" t="s">
        <v>172</v>
      </c>
      <c r="G66" s="493" t="s">
        <v>314</v>
      </c>
      <c r="H66" s="493" t="s">
        <v>173</v>
      </c>
      <c r="I66" s="512" t="s">
        <v>1617</v>
      </c>
      <c r="J66" s="744"/>
      <c r="K66" s="744"/>
      <c r="L66" s="744"/>
      <c r="M66" s="511" t="s">
        <v>1618</v>
      </c>
      <c r="N66" s="745"/>
    </row>
    <row r="67" spans="1:14" ht="42.75" customHeight="1">
      <c r="A67" s="746"/>
      <c r="B67" s="747"/>
      <c r="C67" s="748"/>
      <c r="D67" s="11">
        <v>0</v>
      </c>
      <c r="E67" s="493" t="s">
        <v>34</v>
      </c>
      <c r="F67" s="493" t="s">
        <v>175</v>
      </c>
      <c r="G67" s="493" t="s">
        <v>1352</v>
      </c>
      <c r="H67" s="493" t="s">
        <v>176</v>
      </c>
      <c r="I67" s="512" t="s">
        <v>1619</v>
      </c>
      <c r="J67" s="744"/>
      <c r="K67" s="744"/>
      <c r="L67" s="744"/>
      <c r="M67" s="511" t="s">
        <v>1620</v>
      </c>
      <c r="N67" s="745"/>
    </row>
    <row r="68" spans="1:14" ht="44.25" customHeight="1">
      <c r="A68" s="746"/>
      <c r="B68" s="747"/>
      <c r="C68" s="748"/>
      <c r="D68" s="11">
        <v>0</v>
      </c>
      <c r="E68" s="493" t="s">
        <v>34</v>
      </c>
      <c r="F68" s="493" t="s">
        <v>178</v>
      </c>
      <c r="G68" s="493" t="s">
        <v>1354</v>
      </c>
      <c r="H68" s="493" t="s">
        <v>179</v>
      </c>
      <c r="I68" s="512" t="s">
        <v>1621</v>
      </c>
      <c r="J68" s="744"/>
      <c r="K68" s="744"/>
      <c r="L68" s="744"/>
      <c r="M68" s="511" t="s">
        <v>1622</v>
      </c>
      <c r="N68" s="745"/>
    </row>
    <row r="69" spans="1:14" ht="45.75" customHeight="1">
      <c r="A69" s="746"/>
      <c r="B69" s="747"/>
      <c r="C69" s="748"/>
      <c r="D69" s="11">
        <v>0</v>
      </c>
      <c r="E69" s="493" t="s">
        <v>34</v>
      </c>
      <c r="F69" s="493" t="s">
        <v>181</v>
      </c>
      <c r="G69" s="493" t="s">
        <v>1484</v>
      </c>
      <c r="H69" s="493" t="s">
        <v>182</v>
      </c>
      <c r="I69" s="512" t="s">
        <v>1623</v>
      </c>
      <c r="J69" s="744"/>
      <c r="K69" s="744"/>
      <c r="L69" s="744"/>
      <c r="M69" s="511" t="s">
        <v>1624</v>
      </c>
      <c r="N69" s="745"/>
    </row>
    <row r="70" spans="1:14" ht="45" customHeight="1">
      <c r="A70" s="746"/>
      <c r="B70" s="747"/>
      <c r="C70" s="748"/>
      <c r="D70" s="622" t="s">
        <v>23</v>
      </c>
      <c r="E70" s="623" t="s">
        <v>24</v>
      </c>
      <c r="F70" s="623" t="s">
        <v>184</v>
      </c>
      <c r="G70" s="23" t="s">
        <v>1483</v>
      </c>
      <c r="H70" s="623" t="s">
        <v>185</v>
      </c>
      <c r="I70" s="512" t="s">
        <v>1625</v>
      </c>
      <c r="J70" s="744" t="s">
        <v>1626</v>
      </c>
      <c r="K70" s="744" t="s">
        <v>1810</v>
      </c>
      <c r="L70" s="744" t="s">
        <v>1627</v>
      </c>
      <c r="M70" s="509" t="s">
        <v>1628</v>
      </c>
      <c r="N70" s="745" t="s">
        <v>1690</v>
      </c>
    </row>
    <row r="71" spans="1:14" ht="45" customHeight="1">
      <c r="A71" s="746"/>
      <c r="B71" s="747"/>
      <c r="C71" s="748"/>
      <c r="D71" s="11">
        <v>0</v>
      </c>
      <c r="E71" s="493" t="s">
        <v>34</v>
      </c>
      <c r="F71" s="493" t="s">
        <v>187</v>
      </c>
      <c r="G71" s="493" t="s">
        <v>1485</v>
      </c>
      <c r="H71" s="493" t="s">
        <v>185</v>
      </c>
      <c r="I71" s="512" t="s">
        <v>1625</v>
      </c>
      <c r="J71" s="744"/>
      <c r="K71" s="744"/>
      <c r="L71" s="744"/>
      <c r="M71" s="511" t="s">
        <v>1582</v>
      </c>
      <c r="N71" s="745"/>
    </row>
    <row r="72" spans="1:14" ht="44.25" customHeight="1">
      <c r="A72" s="746"/>
      <c r="B72" s="747"/>
      <c r="C72" s="748"/>
      <c r="D72" s="451">
        <v>0</v>
      </c>
      <c r="E72" s="493" t="s">
        <v>34</v>
      </c>
      <c r="F72" s="493" t="s">
        <v>188</v>
      </c>
      <c r="G72" s="493" t="s">
        <v>1486</v>
      </c>
      <c r="H72" s="493" t="s">
        <v>185</v>
      </c>
      <c r="I72" s="512" t="s">
        <v>1629</v>
      </c>
      <c r="J72" s="744"/>
      <c r="K72" s="744"/>
      <c r="L72" s="744"/>
      <c r="M72" s="511" t="s">
        <v>1630</v>
      </c>
      <c r="N72" s="745"/>
    </row>
    <row r="73" spans="1:14" ht="45" customHeight="1">
      <c r="A73" s="746"/>
      <c r="B73" s="747"/>
      <c r="C73" s="748"/>
      <c r="D73" s="11">
        <v>0</v>
      </c>
      <c r="E73" s="493" t="s">
        <v>34</v>
      </c>
      <c r="F73" s="493" t="s">
        <v>190</v>
      </c>
      <c r="G73" s="493" t="s">
        <v>1487</v>
      </c>
      <c r="H73" s="493" t="s">
        <v>185</v>
      </c>
      <c r="I73" s="512" t="s">
        <v>1631</v>
      </c>
      <c r="J73" s="744"/>
      <c r="K73" s="744"/>
      <c r="L73" s="744"/>
      <c r="M73" s="511" t="s">
        <v>1632</v>
      </c>
      <c r="N73" s="745"/>
    </row>
    <row r="74" spans="1:14" ht="45" customHeight="1">
      <c r="A74" s="746"/>
      <c r="B74" s="747"/>
      <c r="C74" s="748"/>
      <c r="D74" s="451">
        <v>0</v>
      </c>
      <c r="E74" s="493" t="s">
        <v>34</v>
      </c>
      <c r="F74" s="493" t="s">
        <v>192</v>
      </c>
      <c r="G74" s="493" t="s">
        <v>1488</v>
      </c>
      <c r="H74" s="493" t="s">
        <v>185</v>
      </c>
      <c r="I74" s="512" t="s">
        <v>1633</v>
      </c>
      <c r="J74" s="744"/>
      <c r="K74" s="744"/>
      <c r="L74" s="744"/>
      <c r="M74" s="511" t="s">
        <v>1634</v>
      </c>
      <c r="N74" s="745"/>
    </row>
    <row r="75" spans="1:14" ht="43.5" customHeight="1">
      <c r="A75" s="746"/>
      <c r="B75" s="747"/>
      <c r="C75" s="748"/>
      <c r="D75" s="11">
        <v>0</v>
      </c>
      <c r="E75" s="493" t="s">
        <v>34</v>
      </c>
      <c r="F75" s="493" t="s">
        <v>194</v>
      </c>
      <c r="G75" s="493" t="s">
        <v>1489</v>
      </c>
      <c r="H75" s="493" t="s">
        <v>195</v>
      </c>
      <c r="I75" s="513" t="s">
        <v>1635</v>
      </c>
      <c r="J75" s="744"/>
      <c r="K75" s="744"/>
      <c r="L75" s="744"/>
      <c r="M75" s="509" t="s">
        <v>1636</v>
      </c>
      <c r="N75" s="745"/>
    </row>
    <row r="76" spans="1:14" ht="45" customHeight="1">
      <c r="A76" s="746"/>
      <c r="B76" s="747"/>
      <c r="C76" s="748"/>
      <c r="D76" s="11">
        <v>0</v>
      </c>
      <c r="E76" s="493" t="s">
        <v>34</v>
      </c>
      <c r="F76" s="493" t="s">
        <v>197</v>
      </c>
      <c r="G76" s="493" t="s">
        <v>1490</v>
      </c>
      <c r="H76" s="493" t="s">
        <v>198</v>
      </c>
      <c r="I76" s="512" t="s">
        <v>1637</v>
      </c>
      <c r="J76" s="744"/>
      <c r="K76" s="744"/>
      <c r="L76" s="744"/>
      <c r="M76" s="511" t="s">
        <v>1638</v>
      </c>
      <c r="N76" s="745"/>
    </row>
    <row r="77" spans="1:14" ht="45" customHeight="1">
      <c r="A77" s="746"/>
      <c r="B77" s="747"/>
      <c r="C77" s="748"/>
      <c r="D77" s="11">
        <v>0</v>
      </c>
      <c r="E77" s="493" t="s">
        <v>34</v>
      </c>
      <c r="F77" s="493" t="s">
        <v>200</v>
      </c>
      <c r="G77" s="493" t="s">
        <v>1491</v>
      </c>
      <c r="H77" s="493" t="s">
        <v>201</v>
      </c>
      <c r="I77" s="512" t="s">
        <v>1639</v>
      </c>
      <c r="J77" s="744"/>
      <c r="K77" s="744"/>
      <c r="L77" s="744"/>
      <c r="M77" s="511" t="s">
        <v>1620</v>
      </c>
      <c r="N77" s="745"/>
    </row>
    <row r="78" spans="1:14" ht="45.75" customHeight="1">
      <c r="A78" s="746"/>
      <c r="B78" s="747"/>
      <c r="C78" s="748"/>
      <c r="D78" s="11">
        <v>0</v>
      </c>
      <c r="E78" s="493" t="s">
        <v>34</v>
      </c>
      <c r="F78" s="493" t="s">
        <v>203</v>
      </c>
      <c r="G78" s="493" t="s">
        <v>1492</v>
      </c>
      <c r="H78" s="493" t="s">
        <v>204</v>
      </c>
      <c r="I78" s="512" t="s">
        <v>1640</v>
      </c>
      <c r="J78" s="744"/>
      <c r="K78" s="744"/>
      <c r="L78" s="744"/>
      <c r="M78" s="511" t="s">
        <v>1641</v>
      </c>
      <c r="N78" s="745"/>
    </row>
    <row r="79" spans="1:14" ht="45.75" customHeight="1">
      <c r="A79" s="746"/>
      <c r="B79" s="747"/>
      <c r="C79" s="748"/>
      <c r="D79" s="451">
        <v>0</v>
      </c>
      <c r="E79" s="493" t="s">
        <v>34</v>
      </c>
      <c r="F79" s="493" t="s">
        <v>206</v>
      </c>
      <c r="G79" s="493" t="s">
        <v>1493</v>
      </c>
      <c r="H79" s="493" t="s">
        <v>207</v>
      </c>
      <c r="I79" s="512" t="s">
        <v>1642</v>
      </c>
      <c r="J79" s="744" t="s">
        <v>1643</v>
      </c>
      <c r="K79" s="744" t="s">
        <v>1811</v>
      </c>
      <c r="L79" s="744" t="s">
        <v>1644</v>
      </c>
      <c r="M79" s="511" t="s">
        <v>1645</v>
      </c>
      <c r="N79" s="745" t="s">
        <v>1691</v>
      </c>
    </row>
    <row r="80" spans="1:14" ht="45" customHeight="1">
      <c r="A80" s="746"/>
      <c r="B80" s="747"/>
      <c r="C80" s="748"/>
      <c r="D80" s="11">
        <v>0</v>
      </c>
      <c r="E80" s="493" t="s">
        <v>34</v>
      </c>
      <c r="F80" s="493" t="s">
        <v>209</v>
      </c>
      <c r="G80" s="493" t="s">
        <v>1494</v>
      </c>
      <c r="H80" s="493" t="s">
        <v>210</v>
      </c>
      <c r="I80" s="512" t="s">
        <v>1646</v>
      </c>
      <c r="J80" s="744"/>
      <c r="K80" s="744"/>
      <c r="L80" s="744"/>
      <c r="M80" s="511" t="s">
        <v>1571</v>
      </c>
      <c r="N80" s="745"/>
    </row>
    <row r="81" spans="1:14" ht="43.5" customHeight="1">
      <c r="A81" s="746"/>
      <c r="B81" s="747"/>
      <c r="C81" s="748"/>
      <c r="D81" s="11">
        <v>0</v>
      </c>
      <c r="E81" s="493" t="s">
        <v>34</v>
      </c>
      <c r="F81" s="493" t="s">
        <v>212</v>
      </c>
      <c r="G81" s="493" t="s">
        <v>1495</v>
      </c>
      <c r="H81" s="493" t="s">
        <v>213</v>
      </c>
      <c r="I81" s="512" t="s">
        <v>1647</v>
      </c>
      <c r="J81" s="744"/>
      <c r="K81" s="744"/>
      <c r="L81" s="744"/>
      <c r="M81" s="511" t="s">
        <v>1537</v>
      </c>
      <c r="N81" s="745"/>
    </row>
    <row r="82" spans="1:14" ht="45" customHeight="1">
      <c r="A82" s="746"/>
      <c r="B82" s="747"/>
      <c r="C82" s="748"/>
      <c r="D82" s="12">
        <v>0</v>
      </c>
      <c r="E82" s="13" t="s">
        <v>66</v>
      </c>
      <c r="F82" s="13" t="s">
        <v>215</v>
      </c>
      <c r="G82" s="495" t="s">
        <v>1496</v>
      </c>
      <c r="H82" s="13" t="s">
        <v>213</v>
      </c>
      <c r="I82" s="512" t="s">
        <v>1648</v>
      </c>
      <c r="J82" s="744"/>
      <c r="K82" s="744"/>
      <c r="L82" s="744"/>
      <c r="M82" s="511" t="s">
        <v>1532</v>
      </c>
      <c r="N82" s="745"/>
    </row>
    <row r="83" spans="1:14" ht="45" customHeight="1">
      <c r="A83" s="746"/>
      <c r="B83" s="747"/>
      <c r="C83" s="748"/>
      <c r="D83" s="451">
        <v>0</v>
      </c>
      <c r="E83" s="493" t="s">
        <v>34</v>
      </c>
      <c r="F83" s="493" t="s">
        <v>217</v>
      </c>
      <c r="G83" s="493" t="s">
        <v>1497</v>
      </c>
      <c r="H83" s="493" t="s">
        <v>218</v>
      </c>
      <c r="I83" s="512" t="s">
        <v>1649</v>
      </c>
      <c r="J83" s="744" t="s">
        <v>735</v>
      </c>
      <c r="K83" s="744" t="s">
        <v>1650</v>
      </c>
      <c r="L83" s="744" t="s">
        <v>1651</v>
      </c>
      <c r="M83" s="511" t="s">
        <v>854</v>
      </c>
      <c r="N83" s="745" t="s">
        <v>1690</v>
      </c>
    </row>
    <row r="84" spans="1:14" ht="45.75" customHeight="1">
      <c r="A84" s="746"/>
      <c r="B84" s="747"/>
      <c r="C84" s="748"/>
      <c r="D84" s="11">
        <v>0</v>
      </c>
      <c r="E84" s="493" t="s">
        <v>34</v>
      </c>
      <c r="F84" s="493" t="s">
        <v>220</v>
      </c>
      <c r="G84" s="493" t="s">
        <v>1498</v>
      </c>
      <c r="H84" s="493" t="s">
        <v>218</v>
      </c>
      <c r="I84" s="512" t="s">
        <v>1649</v>
      </c>
      <c r="J84" s="744"/>
      <c r="K84" s="744"/>
      <c r="L84" s="744"/>
      <c r="M84" s="511" t="s">
        <v>1652</v>
      </c>
      <c r="N84" s="745"/>
    </row>
    <row r="85" spans="1:14" ht="44.25" customHeight="1">
      <c r="A85" s="746"/>
      <c r="B85" s="747"/>
      <c r="C85" s="748"/>
      <c r="D85" s="11">
        <v>0</v>
      </c>
      <c r="E85" s="493" t="s">
        <v>34</v>
      </c>
      <c r="F85" s="493" t="s">
        <v>221</v>
      </c>
      <c r="G85" s="493" t="s">
        <v>1499</v>
      </c>
      <c r="H85" s="493" t="s">
        <v>222</v>
      </c>
      <c r="I85" s="513" t="s">
        <v>1653</v>
      </c>
      <c r="J85" s="744"/>
      <c r="K85" s="744"/>
      <c r="L85" s="744"/>
      <c r="M85" s="509" t="s">
        <v>1654</v>
      </c>
      <c r="N85" s="745"/>
    </row>
    <row r="86" spans="1:14" ht="45" customHeight="1">
      <c r="A86" s="746"/>
      <c r="B86" s="747"/>
      <c r="C86" s="748"/>
      <c r="D86" s="11">
        <v>0</v>
      </c>
      <c r="E86" s="493" t="s">
        <v>34</v>
      </c>
      <c r="F86" s="493" t="s">
        <v>1788</v>
      </c>
      <c r="G86" s="493" t="s">
        <v>1500</v>
      </c>
      <c r="H86" s="493" t="s">
        <v>68</v>
      </c>
      <c r="I86" s="512" t="s">
        <v>1655</v>
      </c>
      <c r="J86" s="744" t="s">
        <v>1656</v>
      </c>
      <c r="K86" s="744" t="s">
        <v>1657</v>
      </c>
      <c r="L86" s="744" t="s">
        <v>1658</v>
      </c>
      <c r="M86" s="511"/>
      <c r="N86" s="745" t="s">
        <v>1690</v>
      </c>
    </row>
    <row r="87" spans="1:14" ht="45" customHeight="1">
      <c r="A87" s="746"/>
      <c r="B87" s="747"/>
      <c r="C87" s="748"/>
      <c r="D87" s="11">
        <v>0</v>
      </c>
      <c r="E87" s="493" t="s">
        <v>34</v>
      </c>
      <c r="F87" s="493" t="s">
        <v>67</v>
      </c>
      <c r="G87" s="493" t="s">
        <v>1501</v>
      </c>
      <c r="H87" s="493" t="s">
        <v>68</v>
      </c>
      <c r="I87" s="512" t="s">
        <v>1655</v>
      </c>
      <c r="J87" s="744"/>
      <c r="K87" s="744"/>
      <c r="L87" s="744"/>
      <c r="M87" s="511" t="s">
        <v>1525</v>
      </c>
      <c r="N87" s="745"/>
    </row>
    <row r="88" spans="1:14" ht="45" customHeight="1">
      <c r="A88" s="746"/>
      <c r="B88" s="747"/>
      <c r="C88" s="748"/>
      <c r="D88" s="11">
        <v>1</v>
      </c>
      <c r="E88" s="493" t="s">
        <v>24</v>
      </c>
      <c r="F88" s="493" t="s">
        <v>226</v>
      </c>
      <c r="G88" s="493" t="s">
        <v>311</v>
      </c>
      <c r="H88" s="493" t="s">
        <v>227</v>
      </c>
      <c r="I88" s="512" t="s">
        <v>1659</v>
      </c>
      <c r="J88" s="744" t="s">
        <v>857</v>
      </c>
      <c r="K88" s="744" t="s">
        <v>1660</v>
      </c>
      <c r="L88" s="744" t="s">
        <v>1661</v>
      </c>
      <c r="M88" s="511" t="s">
        <v>1571</v>
      </c>
      <c r="N88" s="745" t="s">
        <v>1691</v>
      </c>
    </row>
    <row r="89" spans="1:14" ht="45" customHeight="1">
      <c r="A89" s="746"/>
      <c r="B89" s="747"/>
      <c r="C89" s="748"/>
      <c r="D89" s="11">
        <v>0</v>
      </c>
      <c r="E89" s="493" t="s">
        <v>34</v>
      </c>
      <c r="F89" s="493" t="s">
        <v>1662</v>
      </c>
      <c r="G89" s="493" t="s">
        <v>1502</v>
      </c>
      <c r="H89" s="493" t="s">
        <v>1789</v>
      </c>
      <c r="I89" s="512" t="s">
        <v>1663</v>
      </c>
      <c r="J89" s="744"/>
      <c r="K89" s="744"/>
      <c r="L89" s="744"/>
      <c r="M89" s="511" t="s">
        <v>1664</v>
      </c>
      <c r="N89" s="745"/>
    </row>
    <row r="90" spans="1:14" ht="45.75" customHeight="1">
      <c r="A90" s="746"/>
      <c r="B90" s="747"/>
      <c r="C90" s="748"/>
      <c r="D90" s="451">
        <v>0</v>
      </c>
      <c r="E90" s="493" t="s">
        <v>34</v>
      </c>
      <c r="F90" s="493" t="s">
        <v>230</v>
      </c>
      <c r="G90" s="493" t="s">
        <v>1503</v>
      </c>
      <c r="H90" s="493" t="s">
        <v>231</v>
      </c>
      <c r="I90" s="512" t="s">
        <v>1665</v>
      </c>
      <c r="J90" s="744" t="s">
        <v>842</v>
      </c>
      <c r="K90" s="744" t="s">
        <v>1666</v>
      </c>
      <c r="L90" s="744" t="s">
        <v>1667</v>
      </c>
      <c r="M90" s="511" t="s">
        <v>1575</v>
      </c>
      <c r="N90" s="745" t="s">
        <v>1691</v>
      </c>
    </row>
    <row r="91" spans="1:14" ht="43.5" customHeight="1">
      <c r="A91" s="746"/>
      <c r="B91" s="747"/>
      <c r="C91" s="748"/>
      <c r="D91" s="11">
        <v>0</v>
      </c>
      <c r="E91" s="493" t="s">
        <v>34</v>
      </c>
      <c r="F91" s="493" t="s">
        <v>233</v>
      </c>
      <c r="G91" s="493" t="s">
        <v>1504</v>
      </c>
      <c r="H91" s="493" t="s">
        <v>231</v>
      </c>
      <c r="I91" s="512" t="s">
        <v>1665</v>
      </c>
      <c r="J91" s="744"/>
      <c r="K91" s="744"/>
      <c r="L91" s="744"/>
      <c r="M91" s="511" t="s">
        <v>1668</v>
      </c>
      <c r="N91" s="745"/>
    </row>
    <row r="92" spans="1:14" ht="45" customHeight="1">
      <c r="A92" s="746"/>
      <c r="B92" s="747"/>
      <c r="C92" s="748"/>
      <c r="D92" s="11">
        <v>0</v>
      </c>
      <c r="E92" s="493" t="s">
        <v>34</v>
      </c>
      <c r="F92" s="493" t="s">
        <v>234</v>
      </c>
      <c r="G92" s="493" t="s">
        <v>1505</v>
      </c>
      <c r="H92" s="493" t="s">
        <v>235</v>
      </c>
      <c r="I92" s="512" t="s">
        <v>1669</v>
      </c>
      <c r="J92" s="744"/>
      <c r="K92" s="744"/>
      <c r="L92" s="744"/>
      <c r="M92" s="511" t="s">
        <v>881</v>
      </c>
      <c r="N92" s="745"/>
    </row>
    <row r="93" spans="1:14" ht="45" customHeight="1">
      <c r="A93" s="746"/>
      <c r="B93" s="747"/>
      <c r="C93" s="748"/>
      <c r="D93" s="451">
        <v>0</v>
      </c>
      <c r="E93" s="493" t="s">
        <v>34</v>
      </c>
      <c r="F93" s="493" t="s">
        <v>237</v>
      </c>
      <c r="G93" s="493" t="s">
        <v>1506</v>
      </c>
      <c r="H93" s="493" t="s">
        <v>238</v>
      </c>
      <c r="I93" s="512" t="s">
        <v>1670</v>
      </c>
      <c r="J93" s="744" t="s">
        <v>784</v>
      </c>
      <c r="K93" s="744" t="s">
        <v>1671</v>
      </c>
      <c r="L93" s="744" t="s">
        <v>1672</v>
      </c>
      <c r="M93" s="511" t="s">
        <v>1475</v>
      </c>
      <c r="N93" s="745" t="s">
        <v>1690</v>
      </c>
    </row>
    <row r="94" spans="1:14" ht="44.25" customHeight="1">
      <c r="A94" s="746"/>
      <c r="B94" s="747"/>
      <c r="C94" s="748"/>
      <c r="D94" s="11">
        <v>0</v>
      </c>
      <c r="E94" s="493" t="s">
        <v>34</v>
      </c>
      <c r="F94" s="493" t="s">
        <v>240</v>
      </c>
      <c r="G94" s="493" t="s">
        <v>1507</v>
      </c>
      <c r="H94" s="493" t="s">
        <v>241</v>
      </c>
      <c r="I94" s="512" t="s">
        <v>1673</v>
      </c>
      <c r="J94" s="744"/>
      <c r="K94" s="744"/>
      <c r="L94" s="744"/>
      <c r="M94" s="511" t="s">
        <v>1652</v>
      </c>
      <c r="N94" s="745"/>
    </row>
    <row r="95" spans="1:14" ht="45.75" customHeight="1">
      <c r="A95" s="746"/>
      <c r="B95" s="747"/>
      <c r="C95" s="748"/>
      <c r="D95" s="451">
        <v>0</v>
      </c>
      <c r="E95" s="493" t="s">
        <v>34</v>
      </c>
      <c r="F95" s="493" t="s">
        <v>243</v>
      </c>
      <c r="G95" s="493" t="s">
        <v>1508</v>
      </c>
      <c r="H95" s="493" t="s">
        <v>244</v>
      </c>
      <c r="I95" s="512" t="s">
        <v>1674</v>
      </c>
      <c r="J95" s="744" t="s">
        <v>784</v>
      </c>
      <c r="K95" s="744" t="s">
        <v>1675</v>
      </c>
      <c r="L95" s="744" t="s">
        <v>1676</v>
      </c>
      <c r="M95" s="511" t="s">
        <v>1677</v>
      </c>
      <c r="N95" s="745" t="s">
        <v>1690</v>
      </c>
    </row>
    <row r="96" spans="1:14" ht="44.25" customHeight="1">
      <c r="A96" s="746"/>
      <c r="B96" s="747"/>
      <c r="C96" s="748"/>
      <c r="D96" s="11">
        <v>0</v>
      </c>
      <c r="E96" s="493" t="s">
        <v>34</v>
      </c>
      <c r="F96" s="493" t="s">
        <v>246</v>
      </c>
      <c r="G96" s="493" t="s">
        <v>1257</v>
      </c>
      <c r="H96" s="493" t="s">
        <v>247</v>
      </c>
      <c r="I96" s="512" t="s">
        <v>1678</v>
      </c>
      <c r="J96" s="744"/>
      <c r="K96" s="744"/>
      <c r="L96" s="744"/>
      <c r="M96" s="511" t="s">
        <v>1679</v>
      </c>
      <c r="N96" s="745"/>
    </row>
    <row r="97" spans="1:14" ht="50.25" customHeight="1">
      <c r="A97" s="746"/>
      <c r="B97" s="747"/>
      <c r="C97" s="748"/>
      <c r="D97" s="451">
        <v>0</v>
      </c>
      <c r="E97" s="493" t="s">
        <v>34</v>
      </c>
      <c r="F97" s="493" t="s">
        <v>249</v>
      </c>
      <c r="G97" s="493" t="s">
        <v>1790</v>
      </c>
      <c r="H97" s="493" t="s">
        <v>250</v>
      </c>
      <c r="I97" s="512" t="s">
        <v>1680</v>
      </c>
      <c r="J97" s="744" t="s">
        <v>1559</v>
      </c>
      <c r="K97" s="744" t="s">
        <v>1812</v>
      </c>
      <c r="L97" s="744" t="s">
        <v>1560</v>
      </c>
      <c r="M97" s="511" t="s">
        <v>840</v>
      </c>
      <c r="N97" s="745" t="s">
        <v>1691</v>
      </c>
    </row>
    <row r="98" spans="1:14" ht="60.75" customHeight="1">
      <c r="A98" s="746"/>
      <c r="B98" s="747"/>
      <c r="C98" s="748"/>
      <c r="D98" s="451">
        <v>0</v>
      </c>
      <c r="E98" s="493" t="s">
        <v>34</v>
      </c>
      <c r="F98" s="493" t="s">
        <v>252</v>
      </c>
      <c r="G98" s="493" t="s">
        <v>1791</v>
      </c>
      <c r="H98" s="493" t="s">
        <v>253</v>
      </c>
      <c r="I98" s="512" t="s">
        <v>1681</v>
      </c>
      <c r="J98" s="744"/>
      <c r="K98" s="744"/>
      <c r="L98" s="744"/>
      <c r="M98" s="511" t="s">
        <v>822</v>
      </c>
      <c r="N98" s="745"/>
    </row>
    <row r="99" spans="1:14" ht="15">
      <c r="A99" s="730" t="s">
        <v>1792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</row>
    <row r="100" spans="1:14" ht="15">
      <c r="A100" s="259"/>
      <c r="B100" s="732" t="s">
        <v>1813</v>
      </c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</row>
    <row r="101" spans="2:10" ht="15">
      <c r="B101" s="733" t="s">
        <v>1794</v>
      </c>
      <c r="C101" s="733"/>
      <c r="D101" s="733"/>
      <c r="E101" s="733"/>
      <c r="F101" s="733"/>
      <c r="G101" s="733"/>
      <c r="H101" s="733"/>
      <c r="I101" s="733"/>
      <c r="J101" s="733"/>
    </row>
  </sheetData>
  <mergeCells count="103">
    <mergeCell ref="A99:N99"/>
    <mergeCell ref="B100:N100"/>
    <mergeCell ref="B101:J101"/>
    <mergeCell ref="I3:I5"/>
    <mergeCell ref="J3:J5"/>
    <mergeCell ref="K3:K5"/>
    <mergeCell ref="J26:J31"/>
    <mergeCell ref="K26:K31"/>
    <mergeCell ref="N3:N5"/>
    <mergeCell ref="L24:L25"/>
    <mergeCell ref="N24:N25"/>
    <mergeCell ref="J6:J23"/>
    <mergeCell ref="K6:K23"/>
    <mergeCell ref="L6:L23"/>
    <mergeCell ref="N41:N45"/>
    <mergeCell ref="J46:J48"/>
    <mergeCell ref="K46:K48"/>
    <mergeCell ref="L46:L48"/>
    <mergeCell ref="N46:N48"/>
    <mergeCell ref="L41:L45"/>
    <mergeCell ref="J41:J45"/>
    <mergeCell ref="K41:K45"/>
    <mergeCell ref="N34:N37"/>
    <mergeCell ref="J38:J40"/>
    <mergeCell ref="A1:N1"/>
    <mergeCell ref="L3:L5"/>
    <mergeCell ref="M3:M5"/>
    <mergeCell ref="B6:B51"/>
    <mergeCell ref="C6:C51"/>
    <mergeCell ref="J49:J51"/>
    <mergeCell ref="K49:K51"/>
    <mergeCell ref="D2:E2"/>
    <mergeCell ref="A3:A5"/>
    <mergeCell ref="B3:B5"/>
    <mergeCell ref="C3:C5"/>
    <mergeCell ref="D3:E3"/>
    <mergeCell ref="F3:F5"/>
    <mergeCell ref="G3:G5"/>
    <mergeCell ref="H3:H5"/>
    <mergeCell ref="N26:N31"/>
    <mergeCell ref="J32:J33"/>
    <mergeCell ref="K32:K33"/>
    <mergeCell ref="L32:L33"/>
    <mergeCell ref="N32:N33"/>
    <mergeCell ref="L26:L31"/>
    <mergeCell ref="N6:N23"/>
    <mergeCell ref="J24:J25"/>
    <mergeCell ref="K24:K25"/>
    <mergeCell ref="K38:K40"/>
    <mergeCell ref="L38:L40"/>
    <mergeCell ref="N38:N40"/>
    <mergeCell ref="J34:J37"/>
    <mergeCell ref="K34:K37"/>
    <mergeCell ref="L34:L37"/>
    <mergeCell ref="A52:A98"/>
    <mergeCell ref="B52:B98"/>
    <mergeCell ref="C52:C98"/>
    <mergeCell ref="J52:J61"/>
    <mergeCell ref="K52:K61"/>
    <mergeCell ref="J63:J69"/>
    <mergeCell ref="K63:K69"/>
    <mergeCell ref="J88:J89"/>
    <mergeCell ref="K88:K89"/>
    <mergeCell ref="J93:J94"/>
    <mergeCell ref="J70:J78"/>
    <mergeCell ref="K70:K78"/>
    <mergeCell ref="L83:L85"/>
    <mergeCell ref="N83:N85"/>
    <mergeCell ref="J79:J82"/>
    <mergeCell ref="K79:K82"/>
    <mergeCell ref="L79:L82"/>
    <mergeCell ref="N79:N82"/>
    <mergeCell ref="J83:J85"/>
    <mergeCell ref="K83:K85"/>
    <mergeCell ref="L70:L78"/>
    <mergeCell ref="N70:N78"/>
    <mergeCell ref="L49:L51"/>
    <mergeCell ref="N49:N51"/>
    <mergeCell ref="L52:L61"/>
    <mergeCell ref="N52:N61"/>
    <mergeCell ref="L63:L69"/>
    <mergeCell ref="N63:N69"/>
    <mergeCell ref="J86:J87"/>
    <mergeCell ref="K86:K87"/>
    <mergeCell ref="L86:L87"/>
    <mergeCell ref="N86:N87"/>
    <mergeCell ref="L93:L94"/>
    <mergeCell ref="N93:N94"/>
    <mergeCell ref="J90:J92"/>
    <mergeCell ref="K90:K92"/>
    <mergeCell ref="L90:L92"/>
    <mergeCell ref="N90:N92"/>
    <mergeCell ref="K93:K94"/>
    <mergeCell ref="L97:L98"/>
    <mergeCell ref="N97:N98"/>
    <mergeCell ref="J95:J96"/>
    <mergeCell ref="K95:K96"/>
    <mergeCell ref="L95:L96"/>
    <mergeCell ref="N95:N96"/>
    <mergeCell ref="J97:J98"/>
    <mergeCell ref="K97:K98"/>
    <mergeCell ref="L88:L89"/>
    <mergeCell ref="N88:N8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 topLeftCell="A7">
      <selection activeCell="J14" sqref="J14"/>
    </sheetView>
  </sheetViews>
  <sheetFormatPr defaultColWidth="9.140625" defaultRowHeight="15"/>
  <cols>
    <col min="1" max="1" width="9.421875" style="0" customWidth="1"/>
    <col min="2" max="2" width="7.28125" style="0" customWidth="1"/>
    <col min="3" max="3" width="7.140625" style="0" customWidth="1"/>
    <col min="4" max="4" width="13.421875" style="0" customWidth="1"/>
    <col min="5" max="5" width="14.7109375" style="0" customWidth="1"/>
    <col min="6" max="6" width="24.7109375" style="0" customWidth="1"/>
    <col min="7" max="7" width="14.140625" style="0" customWidth="1"/>
  </cols>
  <sheetData>
    <row r="1" spans="1:7" ht="31.5" customHeight="1">
      <c r="A1" s="779" t="s">
        <v>1820</v>
      </c>
      <c r="B1" s="779"/>
      <c r="C1" s="779"/>
      <c r="D1" s="779"/>
      <c r="E1" s="779"/>
      <c r="F1" s="779"/>
      <c r="G1" s="779"/>
    </row>
    <row r="2" spans="1:7" ht="22.5" customHeight="1">
      <c r="A2" s="629">
        <v>1</v>
      </c>
      <c r="B2" s="780">
        <v>2</v>
      </c>
      <c r="C2" s="781"/>
      <c r="D2" s="782"/>
      <c r="E2" s="629">
        <v>3</v>
      </c>
      <c r="F2" s="629">
        <v>4</v>
      </c>
      <c r="G2" s="629">
        <v>5</v>
      </c>
    </row>
    <row r="3" spans="1:7" ht="82.5" customHeight="1">
      <c r="A3" s="783" t="s">
        <v>272</v>
      </c>
      <c r="B3" s="784" t="s">
        <v>273</v>
      </c>
      <c r="C3" s="785"/>
      <c r="D3" s="786"/>
      <c r="E3" s="783" t="s">
        <v>274</v>
      </c>
      <c r="F3" s="783" t="s">
        <v>275</v>
      </c>
      <c r="G3" s="783" t="s">
        <v>276</v>
      </c>
    </row>
    <row r="4" spans="1:7" ht="21" customHeight="1">
      <c r="A4" s="783"/>
      <c r="B4" s="630" t="s">
        <v>277</v>
      </c>
      <c r="C4" s="630" t="s">
        <v>278</v>
      </c>
      <c r="D4" s="630" t="s">
        <v>279</v>
      </c>
      <c r="E4" s="783"/>
      <c r="F4" s="783"/>
      <c r="G4" s="783"/>
    </row>
    <row r="5" spans="1:7" ht="75.75" customHeight="1">
      <c r="A5" s="783"/>
      <c r="B5" s="631" t="s">
        <v>280</v>
      </c>
      <c r="C5" s="631" t="s">
        <v>281</v>
      </c>
      <c r="D5" s="631" t="s">
        <v>1860</v>
      </c>
      <c r="E5" s="783"/>
      <c r="F5" s="783"/>
      <c r="G5" s="783"/>
    </row>
    <row r="6" spans="1:7" ht="53.25" customHeight="1">
      <c r="A6" s="632" t="s">
        <v>1763</v>
      </c>
      <c r="B6" s="632">
        <v>0</v>
      </c>
      <c r="C6" s="632">
        <v>1</v>
      </c>
      <c r="D6" s="632" t="s">
        <v>1821</v>
      </c>
      <c r="E6" s="633" t="s">
        <v>1822</v>
      </c>
      <c r="F6" s="633" t="s">
        <v>1861</v>
      </c>
      <c r="G6" s="633">
        <v>360</v>
      </c>
    </row>
    <row r="7" spans="1:7" ht="37.5" customHeight="1">
      <c r="A7" s="634">
        <v>2</v>
      </c>
      <c r="B7" s="634">
        <v>0</v>
      </c>
      <c r="C7" s="634">
        <v>1</v>
      </c>
      <c r="D7" s="632" t="s">
        <v>1823</v>
      </c>
      <c r="E7" s="635" t="s">
        <v>1824</v>
      </c>
      <c r="F7" s="635" t="s">
        <v>1825</v>
      </c>
      <c r="G7" s="635" t="s">
        <v>1826</v>
      </c>
    </row>
    <row r="8" spans="1:7" ht="52.5" customHeight="1">
      <c r="A8" s="632">
        <v>3</v>
      </c>
      <c r="B8" s="632">
        <v>0</v>
      </c>
      <c r="C8" s="632">
        <v>1</v>
      </c>
      <c r="D8" s="632" t="s">
        <v>1827</v>
      </c>
      <c r="E8" s="633" t="s">
        <v>1828</v>
      </c>
      <c r="F8" s="633" t="s">
        <v>1862</v>
      </c>
      <c r="G8" s="633">
        <v>120</v>
      </c>
    </row>
    <row r="9" spans="1:7" ht="50.25" customHeight="1">
      <c r="A9" s="636">
        <v>4</v>
      </c>
      <c r="B9" s="636">
        <v>0</v>
      </c>
      <c r="C9" s="636">
        <v>1</v>
      </c>
      <c r="D9" s="632" t="s">
        <v>1829</v>
      </c>
      <c r="E9" s="637" t="s">
        <v>1830</v>
      </c>
      <c r="F9" s="637" t="s">
        <v>1863</v>
      </c>
      <c r="G9" s="637">
        <v>60</v>
      </c>
    </row>
    <row r="10" spans="1:7" ht="39" customHeight="1">
      <c r="A10" s="632">
        <v>5</v>
      </c>
      <c r="B10" s="632">
        <v>0</v>
      </c>
      <c r="C10" s="632">
        <v>1</v>
      </c>
      <c r="D10" s="632" t="s">
        <v>1831</v>
      </c>
      <c r="E10" s="633" t="s">
        <v>1832</v>
      </c>
      <c r="F10" s="633" t="s">
        <v>1864</v>
      </c>
      <c r="G10" s="633">
        <v>180</v>
      </c>
    </row>
    <row r="11" spans="1:7" ht="35.25" customHeight="1">
      <c r="A11" s="632">
        <v>6</v>
      </c>
      <c r="B11" s="632">
        <v>0</v>
      </c>
      <c r="C11" s="632">
        <v>1</v>
      </c>
      <c r="D11" s="632" t="s">
        <v>1833</v>
      </c>
      <c r="E11" s="633" t="s">
        <v>1834</v>
      </c>
      <c r="F11" s="633" t="s">
        <v>1865</v>
      </c>
      <c r="G11" s="633">
        <v>90</v>
      </c>
    </row>
    <row r="12" spans="1:7" ht="60" customHeight="1">
      <c r="A12" s="632">
        <v>7</v>
      </c>
      <c r="B12" s="632">
        <v>0</v>
      </c>
      <c r="C12" s="632">
        <v>1</v>
      </c>
      <c r="D12" s="632" t="s">
        <v>1835</v>
      </c>
      <c r="E12" s="633" t="s">
        <v>1836</v>
      </c>
      <c r="F12" s="633" t="s">
        <v>1866</v>
      </c>
      <c r="G12" s="633">
        <v>180</v>
      </c>
    </row>
    <row r="13" spans="1:7" ht="41.25" customHeight="1">
      <c r="A13" s="632">
        <v>8</v>
      </c>
      <c r="B13" s="632">
        <v>0</v>
      </c>
      <c r="C13" s="632">
        <v>1</v>
      </c>
      <c r="D13" s="632" t="s">
        <v>1837</v>
      </c>
      <c r="E13" s="633" t="s">
        <v>1838</v>
      </c>
      <c r="F13" s="633" t="s">
        <v>1867</v>
      </c>
      <c r="G13" s="633">
        <v>30</v>
      </c>
    </row>
    <row r="14" spans="1:7" ht="45" customHeight="1">
      <c r="A14" s="632">
        <v>9</v>
      </c>
      <c r="B14" s="632">
        <v>0</v>
      </c>
      <c r="C14" s="632">
        <v>1</v>
      </c>
      <c r="D14" s="632" t="s">
        <v>1839</v>
      </c>
      <c r="E14" s="633" t="s">
        <v>1840</v>
      </c>
      <c r="F14" s="633" t="s">
        <v>1841</v>
      </c>
      <c r="G14" s="633">
        <v>30</v>
      </c>
    </row>
    <row r="15" spans="1:7" ht="41.25" customHeight="1">
      <c r="A15" s="632">
        <v>10</v>
      </c>
      <c r="B15" s="632">
        <v>0</v>
      </c>
      <c r="C15" s="632">
        <v>1</v>
      </c>
      <c r="D15" s="632" t="s">
        <v>1842</v>
      </c>
      <c r="E15" s="633" t="s">
        <v>1843</v>
      </c>
      <c r="F15" s="633" t="s">
        <v>1844</v>
      </c>
      <c r="G15" s="633">
        <v>180</v>
      </c>
    </row>
    <row r="16" spans="1:7" ht="53.25" customHeight="1">
      <c r="A16" s="638">
        <v>11</v>
      </c>
      <c r="B16" s="639">
        <v>0</v>
      </c>
      <c r="C16" s="639">
        <v>2</v>
      </c>
      <c r="D16" s="640" t="s">
        <v>1845</v>
      </c>
      <c r="E16" s="640" t="s">
        <v>1846</v>
      </c>
      <c r="F16" s="640" t="s">
        <v>1868</v>
      </c>
      <c r="G16" s="640">
        <v>240</v>
      </c>
    </row>
    <row r="17" spans="1:7" ht="53.25" customHeight="1">
      <c r="A17" s="638">
        <v>12</v>
      </c>
      <c r="B17" s="639">
        <v>0</v>
      </c>
      <c r="C17" s="639">
        <v>1</v>
      </c>
      <c r="D17" s="639" t="s">
        <v>1847</v>
      </c>
      <c r="E17" s="640" t="s">
        <v>1848</v>
      </c>
      <c r="F17" s="640" t="s">
        <v>1849</v>
      </c>
      <c r="G17" s="640">
        <v>60</v>
      </c>
    </row>
    <row r="18" spans="1:7" ht="50.25" customHeight="1">
      <c r="A18" s="638">
        <v>13</v>
      </c>
      <c r="B18" s="639">
        <v>0</v>
      </c>
      <c r="C18" s="639">
        <v>1</v>
      </c>
      <c r="D18" s="639" t="s">
        <v>1850</v>
      </c>
      <c r="E18" s="640" t="s">
        <v>87</v>
      </c>
      <c r="F18" s="640" t="s">
        <v>1851</v>
      </c>
      <c r="G18" s="640">
        <v>60</v>
      </c>
    </row>
    <row r="19" spans="1:7" ht="70.5" customHeight="1">
      <c r="A19" s="638">
        <v>14</v>
      </c>
      <c r="B19" s="641">
        <v>0</v>
      </c>
      <c r="C19" s="641">
        <v>1</v>
      </c>
      <c r="D19" s="641" t="s">
        <v>1852</v>
      </c>
      <c r="E19" s="642" t="s">
        <v>1870</v>
      </c>
      <c r="F19" s="642" t="s">
        <v>1869</v>
      </c>
      <c r="G19" s="642">
        <v>60</v>
      </c>
    </row>
    <row r="20" spans="1:7" ht="53.25" customHeight="1">
      <c r="A20" s="638">
        <v>15</v>
      </c>
      <c r="B20" s="639">
        <v>0</v>
      </c>
      <c r="C20" s="639">
        <v>1</v>
      </c>
      <c r="D20" s="639" t="s">
        <v>1853</v>
      </c>
      <c r="E20" s="640" t="s">
        <v>1854</v>
      </c>
      <c r="F20" s="640" t="s">
        <v>1855</v>
      </c>
      <c r="G20" s="640">
        <v>60</v>
      </c>
    </row>
    <row r="21" spans="1:7" ht="53.25" customHeight="1">
      <c r="A21" s="638">
        <v>16</v>
      </c>
      <c r="B21" s="641">
        <v>0</v>
      </c>
      <c r="C21" s="641">
        <v>1</v>
      </c>
      <c r="D21" s="641" t="s">
        <v>1856</v>
      </c>
      <c r="E21" s="642" t="s">
        <v>1857</v>
      </c>
      <c r="F21" s="642" t="s">
        <v>1858</v>
      </c>
      <c r="G21" s="642">
        <v>60</v>
      </c>
    </row>
    <row r="22" spans="1:7" ht="53.25" customHeight="1">
      <c r="A22" s="643" t="s">
        <v>255</v>
      </c>
      <c r="B22" s="643">
        <v>0</v>
      </c>
      <c r="C22" s="643">
        <v>17</v>
      </c>
      <c r="D22" s="644"/>
      <c r="E22" s="645"/>
      <c r="F22" s="645"/>
      <c r="G22" s="645"/>
    </row>
    <row r="23" spans="1:7" ht="53.25" customHeight="1">
      <c r="A23" s="628"/>
      <c r="B23" s="628"/>
      <c r="C23" s="628"/>
      <c r="D23" s="628"/>
      <c r="E23" s="628"/>
      <c r="F23" s="628"/>
      <c r="G23" s="628"/>
    </row>
    <row r="24" spans="1:7" ht="15">
      <c r="A24" s="778" t="s">
        <v>1859</v>
      </c>
      <c r="B24" s="778"/>
      <c r="C24" s="778"/>
      <c r="D24" s="778"/>
      <c r="E24" s="778"/>
      <c r="F24" s="778"/>
      <c r="G24" s="778"/>
    </row>
    <row r="25" spans="1:7" ht="15">
      <c r="A25" s="778"/>
      <c r="B25" s="778"/>
      <c r="C25" s="778"/>
      <c r="D25" s="778"/>
      <c r="E25" s="778"/>
      <c r="F25" s="778"/>
      <c r="G25" s="778"/>
    </row>
    <row r="26" spans="1:7" ht="15">
      <c r="A26" s="778"/>
      <c r="B26" s="778"/>
      <c r="C26" s="778"/>
      <c r="D26" s="778"/>
      <c r="E26" s="778"/>
      <c r="F26" s="778"/>
      <c r="G26" s="778"/>
    </row>
    <row r="27" spans="1:7" ht="15">
      <c r="A27" s="778"/>
      <c r="B27" s="778"/>
      <c r="C27" s="778"/>
      <c r="D27" s="778"/>
      <c r="E27" s="778"/>
      <c r="F27" s="778"/>
      <c r="G27" s="778"/>
    </row>
  </sheetData>
  <mergeCells count="8">
    <mergeCell ref="A24:G27"/>
    <mergeCell ref="A1:G1"/>
    <mergeCell ref="B2:D2"/>
    <mergeCell ref="A3:A5"/>
    <mergeCell ref="B3:D3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4"/>
  <sheetViews>
    <sheetView workbookViewId="0" topLeftCell="A1">
      <pane ySplit="7" topLeftCell="A140" activePane="bottomLeft" state="frozen"/>
      <selection pane="bottomLeft" activeCell="M144" sqref="M144"/>
    </sheetView>
  </sheetViews>
  <sheetFormatPr defaultColWidth="9.140625" defaultRowHeight="15"/>
  <cols>
    <col min="1" max="1" width="6.421875" style="0" customWidth="1"/>
    <col min="2" max="2" width="12.140625" style="0" customWidth="1"/>
    <col min="3" max="3" width="15.140625" style="0" customWidth="1"/>
    <col min="13" max="13" width="21.57421875" style="0" customWidth="1"/>
  </cols>
  <sheetData>
    <row r="1" spans="1:13" ht="21" customHeight="1">
      <c r="A1" s="799" t="s">
        <v>1355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</row>
    <row r="2" spans="1:13" ht="23.25" customHeight="1">
      <c r="A2" s="798">
        <v>1</v>
      </c>
      <c r="B2" s="798">
        <v>2</v>
      </c>
      <c r="C2" s="800">
        <v>3</v>
      </c>
      <c r="D2" s="800">
        <v>4</v>
      </c>
      <c r="E2" s="798" t="s">
        <v>284</v>
      </c>
      <c r="F2" s="798"/>
      <c r="G2" s="798"/>
      <c r="H2" s="798"/>
      <c r="I2" s="798"/>
      <c r="J2" s="798"/>
      <c r="K2" s="798"/>
      <c r="L2" s="798"/>
      <c r="M2" s="575">
        <v>8</v>
      </c>
    </row>
    <row r="3" spans="1:13" ht="18.75" customHeight="1">
      <c r="A3" s="798"/>
      <c r="B3" s="798"/>
      <c r="C3" s="800"/>
      <c r="D3" s="800"/>
      <c r="E3" s="800">
        <v>5</v>
      </c>
      <c r="F3" s="800"/>
      <c r="G3" s="800"/>
      <c r="H3" s="800"/>
      <c r="I3" s="800">
        <v>6</v>
      </c>
      <c r="J3" s="800"/>
      <c r="K3" s="800">
        <v>7</v>
      </c>
      <c r="L3" s="800"/>
      <c r="M3" s="798" t="s">
        <v>1692</v>
      </c>
    </row>
    <row r="4" spans="1:13" ht="28.5" customHeight="1">
      <c r="A4" s="798" t="s">
        <v>272</v>
      </c>
      <c r="B4" s="801" t="s">
        <v>285</v>
      </c>
      <c r="C4" s="798" t="s">
        <v>286</v>
      </c>
      <c r="D4" s="798" t="s">
        <v>287</v>
      </c>
      <c r="E4" s="798" t="s">
        <v>288</v>
      </c>
      <c r="F4" s="798"/>
      <c r="G4" s="798"/>
      <c r="H4" s="798"/>
      <c r="I4" s="798" t="s">
        <v>289</v>
      </c>
      <c r="J4" s="798"/>
      <c r="K4" s="798" t="s">
        <v>290</v>
      </c>
      <c r="L4" s="798"/>
      <c r="M4" s="798"/>
    </row>
    <row r="5" spans="1:13" ht="25.5" customHeight="1">
      <c r="A5" s="798"/>
      <c r="B5" s="801"/>
      <c r="C5" s="798"/>
      <c r="D5" s="798"/>
      <c r="E5" s="798" t="s">
        <v>291</v>
      </c>
      <c r="F5" s="798"/>
      <c r="G5" s="798" t="s">
        <v>292</v>
      </c>
      <c r="H5" s="798"/>
      <c r="I5" s="798"/>
      <c r="J5" s="798"/>
      <c r="K5" s="798"/>
      <c r="L5" s="798"/>
      <c r="M5" s="798"/>
    </row>
    <row r="6" spans="1:13" ht="19.5" customHeight="1">
      <c r="A6" s="798"/>
      <c r="B6" s="801"/>
      <c r="C6" s="798"/>
      <c r="D6" s="798"/>
      <c r="E6" s="574" t="s">
        <v>293</v>
      </c>
      <c r="F6" s="574" t="s">
        <v>294</v>
      </c>
      <c r="G6" s="574" t="s">
        <v>295</v>
      </c>
      <c r="H6" s="574" t="s">
        <v>296</v>
      </c>
      <c r="I6" s="574" t="s">
        <v>297</v>
      </c>
      <c r="J6" s="574" t="s">
        <v>298</v>
      </c>
      <c r="K6" s="574" t="s">
        <v>299</v>
      </c>
      <c r="L6" s="574" t="s">
        <v>300</v>
      </c>
      <c r="M6" s="798"/>
    </row>
    <row r="7" spans="1:13" ht="26.25" customHeight="1">
      <c r="A7" s="798"/>
      <c r="B7" s="801"/>
      <c r="C7" s="798"/>
      <c r="D7" s="798"/>
      <c r="E7" s="574" t="s">
        <v>301</v>
      </c>
      <c r="F7" s="574" t="s">
        <v>302</v>
      </c>
      <c r="G7" s="574" t="s">
        <v>301</v>
      </c>
      <c r="H7" s="574" t="s">
        <v>302</v>
      </c>
      <c r="I7" s="574" t="s">
        <v>301</v>
      </c>
      <c r="J7" s="574" t="s">
        <v>302</v>
      </c>
      <c r="K7" s="574" t="s">
        <v>301</v>
      </c>
      <c r="L7" s="574" t="s">
        <v>302</v>
      </c>
      <c r="M7" s="798"/>
    </row>
    <row r="8" spans="1:13" ht="18.75" customHeight="1">
      <c r="A8" s="792" t="s">
        <v>1682</v>
      </c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</row>
    <row r="9" spans="1:13" ht="81.75" customHeight="1">
      <c r="A9" s="268">
        <v>1</v>
      </c>
      <c r="B9" s="24" t="s">
        <v>303</v>
      </c>
      <c r="C9" s="25" t="s">
        <v>304</v>
      </c>
      <c r="D9" s="26" t="s">
        <v>305</v>
      </c>
      <c r="E9" s="577">
        <v>176</v>
      </c>
      <c r="F9" s="577">
        <v>1695</v>
      </c>
      <c r="G9" s="269">
        <v>78</v>
      </c>
      <c r="H9" s="269">
        <v>264</v>
      </c>
      <c r="I9" s="269">
        <v>20</v>
      </c>
      <c r="J9" s="269">
        <v>115</v>
      </c>
      <c r="K9" s="269">
        <v>0</v>
      </c>
      <c r="L9" s="269">
        <v>62</v>
      </c>
      <c r="M9" s="269">
        <v>1247</v>
      </c>
    </row>
    <row r="10" spans="1:13" ht="54" customHeight="1">
      <c r="A10" s="268">
        <v>2</v>
      </c>
      <c r="B10" s="27" t="s">
        <v>306</v>
      </c>
      <c r="C10" s="26" t="s">
        <v>307</v>
      </c>
      <c r="D10" s="26" t="s">
        <v>308</v>
      </c>
      <c r="E10" s="283">
        <v>172</v>
      </c>
      <c r="F10" s="283">
        <v>1715</v>
      </c>
      <c r="G10" s="283">
        <v>39</v>
      </c>
      <c r="H10" s="283">
        <v>213</v>
      </c>
      <c r="I10" s="283">
        <v>66</v>
      </c>
      <c r="J10" s="283">
        <v>470</v>
      </c>
      <c r="K10" s="283">
        <v>1</v>
      </c>
      <c r="L10" s="283">
        <v>91</v>
      </c>
      <c r="M10" s="283">
        <v>1700</v>
      </c>
    </row>
    <row r="11" spans="1:13" ht="140.25" customHeight="1">
      <c r="A11" s="268">
        <v>3</v>
      </c>
      <c r="B11" s="27" t="s">
        <v>309</v>
      </c>
      <c r="C11" s="25" t="s">
        <v>310</v>
      </c>
      <c r="D11" s="26" t="s">
        <v>311</v>
      </c>
      <c r="E11" s="269">
        <v>125</v>
      </c>
      <c r="F11" s="269">
        <v>1416</v>
      </c>
      <c r="G11" s="269">
        <v>54</v>
      </c>
      <c r="H11" s="269">
        <v>236</v>
      </c>
      <c r="I11" s="269">
        <v>57</v>
      </c>
      <c r="J11" s="269">
        <v>573</v>
      </c>
      <c r="K11" s="269">
        <v>2</v>
      </c>
      <c r="L11" s="269">
        <v>98</v>
      </c>
      <c r="M11" s="269">
        <v>1151</v>
      </c>
    </row>
    <row r="12" spans="1:13" ht="49.5" customHeight="1">
      <c r="A12" s="268">
        <v>4</v>
      </c>
      <c r="B12" s="27" t="s">
        <v>312</v>
      </c>
      <c r="C12" s="25" t="s">
        <v>313</v>
      </c>
      <c r="D12" s="26" t="s">
        <v>314</v>
      </c>
      <c r="E12" s="269">
        <v>124</v>
      </c>
      <c r="F12" s="269">
        <v>1884</v>
      </c>
      <c r="G12" s="269">
        <v>38</v>
      </c>
      <c r="H12" s="269">
        <v>226</v>
      </c>
      <c r="I12" s="269">
        <v>67</v>
      </c>
      <c r="J12" s="269">
        <v>982</v>
      </c>
      <c r="K12" s="269">
        <v>0</v>
      </c>
      <c r="L12" s="269">
        <v>29</v>
      </c>
      <c r="M12" s="269">
        <v>2045</v>
      </c>
    </row>
    <row r="13" spans="1:13" ht="46.5" customHeight="1">
      <c r="A13" s="268">
        <v>5</v>
      </c>
      <c r="B13" s="27" t="s">
        <v>306</v>
      </c>
      <c r="C13" s="26" t="s">
        <v>307</v>
      </c>
      <c r="D13" s="26" t="s">
        <v>315</v>
      </c>
      <c r="E13" s="269">
        <v>173</v>
      </c>
      <c r="F13" s="269">
        <v>2165</v>
      </c>
      <c r="G13" s="269">
        <v>76</v>
      </c>
      <c r="H13" s="269">
        <v>394</v>
      </c>
      <c r="I13" s="269">
        <v>29</v>
      </c>
      <c r="J13" s="269">
        <v>345</v>
      </c>
      <c r="K13" s="269">
        <v>0</v>
      </c>
      <c r="L13" s="269">
        <v>22</v>
      </c>
      <c r="M13" s="269">
        <v>1723</v>
      </c>
    </row>
    <row r="14" spans="1:13" ht="82.5" customHeight="1">
      <c r="A14" s="268">
        <v>6</v>
      </c>
      <c r="B14" s="24" t="s">
        <v>303</v>
      </c>
      <c r="C14" s="25" t="s">
        <v>304</v>
      </c>
      <c r="D14" s="26" t="s">
        <v>316</v>
      </c>
      <c r="E14" s="269">
        <v>167</v>
      </c>
      <c r="F14" s="269">
        <v>2035</v>
      </c>
      <c r="G14" s="269">
        <v>59</v>
      </c>
      <c r="H14" s="269">
        <v>277</v>
      </c>
      <c r="I14" s="269">
        <v>10</v>
      </c>
      <c r="J14" s="269">
        <v>263</v>
      </c>
      <c r="K14" s="269">
        <v>0</v>
      </c>
      <c r="L14" s="269">
        <v>23</v>
      </c>
      <c r="M14" s="269">
        <v>1539</v>
      </c>
    </row>
    <row r="15" spans="1:13" ht="33.75">
      <c r="A15" s="268">
        <v>7</v>
      </c>
      <c r="B15" s="27" t="s">
        <v>317</v>
      </c>
      <c r="C15" s="25" t="s">
        <v>318</v>
      </c>
      <c r="D15" s="26" t="s">
        <v>319</v>
      </c>
      <c r="E15" s="269">
        <v>138</v>
      </c>
      <c r="F15" s="269">
        <v>2369</v>
      </c>
      <c r="G15" s="269">
        <v>35</v>
      </c>
      <c r="H15" s="269">
        <v>336</v>
      </c>
      <c r="I15" s="269">
        <v>47</v>
      </c>
      <c r="J15" s="269">
        <v>780</v>
      </c>
      <c r="K15" s="269">
        <v>1</v>
      </c>
      <c r="L15" s="269">
        <v>46</v>
      </c>
      <c r="M15" s="269">
        <v>2051</v>
      </c>
    </row>
    <row r="16" spans="1:13" ht="48" customHeight="1">
      <c r="A16" s="268">
        <v>8</v>
      </c>
      <c r="B16" s="27" t="s">
        <v>312</v>
      </c>
      <c r="C16" s="25" t="s">
        <v>313</v>
      </c>
      <c r="D16" s="26" t="s">
        <v>320</v>
      </c>
      <c r="E16" s="269">
        <v>215</v>
      </c>
      <c r="F16" s="269">
        <v>2783</v>
      </c>
      <c r="G16" s="269">
        <v>78</v>
      </c>
      <c r="H16" s="269">
        <v>443</v>
      </c>
      <c r="I16" s="269">
        <v>34</v>
      </c>
      <c r="J16" s="269">
        <v>588</v>
      </c>
      <c r="K16" s="269">
        <v>0</v>
      </c>
      <c r="L16" s="269">
        <v>40</v>
      </c>
      <c r="M16" s="269">
        <v>2339</v>
      </c>
    </row>
    <row r="17" spans="1:13" ht="45">
      <c r="A17" s="268">
        <v>9</v>
      </c>
      <c r="B17" s="27" t="s">
        <v>312</v>
      </c>
      <c r="C17" s="25" t="s">
        <v>313</v>
      </c>
      <c r="D17" s="26" t="s">
        <v>321</v>
      </c>
      <c r="E17" s="269">
        <v>136</v>
      </c>
      <c r="F17" s="269">
        <v>2119</v>
      </c>
      <c r="G17" s="269">
        <v>42</v>
      </c>
      <c r="H17" s="269">
        <v>354</v>
      </c>
      <c r="I17" s="269">
        <v>80</v>
      </c>
      <c r="J17" s="269">
        <v>1192</v>
      </c>
      <c r="K17" s="269">
        <v>1</v>
      </c>
      <c r="L17" s="269">
        <v>34</v>
      </c>
      <c r="M17" s="269">
        <v>2333</v>
      </c>
    </row>
    <row r="18" spans="1:13" ht="78.75">
      <c r="A18" s="268">
        <v>10</v>
      </c>
      <c r="B18" s="24" t="s">
        <v>303</v>
      </c>
      <c r="C18" s="25" t="s">
        <v>304</v>
      </c>
      <c r="D18" s="26" t="s">
        <v>322</v>
      </c>
      <c r="E18" s="269">
        <v>179</v>
      </c>
      <c r="F18" s="269">
        <v>2056</v>
      </c>
      <c r="G18" s="269">
        <v>46</v>
      </c>
      <c r="H18" s="269">
        <v>257</v>
      </c>
      <c r="I18" s="269">
        <v>47</v>
      </c>
      <c r="J18" s="269">
        <v>264</v>
      </c>
      <c r="K18" s="269">
        <v>0</v>
      </c>
      <c r="L18" s="269">
        <v>19</v>
      </c>
      <c r="M18" s="269">
        <v>1508</v>
      </c>
    </row>
    <row r="19" spans="1:13" ht="33.75">
      <c r="A19" s="268">
        <v>11</v>
      </c>
      <c r="B19" s="27" t="s">
        <v>317</v>
      </c>
      <c r="C19" s="25" t="s">
        <v>318</v>
      </c>
      <c r="D19" s="26" t="s">
        <v>323</v>
      </c>
      <c r="E19" s="269">
        <v>141</v>
      </c>
      <c r="F19" s="269">
        <v>2504</v>
      </c>
      <c r="G19" s="269">
        <v>51</v>
      </c>
      <c r="H19" s="269">
        <v>371</v>
      </c>
      <c r="I19" s="269">
        <v>31</v>
      </c>
      <c r="J19" s="269">
        <v>585</v>
      </c>
      <c r="K19" s="269">
        <v>0</v>
      </c>
      <c r="L19" s="269">
        <v>51</v>
      </c>
      <c r="M19" s="269">
        <v>1977</v>
      </c>
    </row>
    <row r="20" spans="1:13" ht="48" customHeight="1">
      <c r="A20" s="268">
        <v>12</v>
      </c>
      <c r="B20" s="27" t="s">
        <v>324</v>
      </c>
      <c r="C20" s="25" t="s">
        <v>325</v>
      </c>
      <c r="D20" s="26" t="s">
        <v>326</v>
      </c>
      <c r="E20" s="269">
        <v>131</v>
      </c>
      <c r="F20" s="269">
        <v>1974</v>
      </c>
      <c r="G20" s="269">
        <v>39</v>
      </c>
      <c r="H20" s="269">
        <v>247</v>
      </c>
      <c r="I20" s="269">
        <v>104</v>
      </c>
      <c r="J20" s="269">
        <v>1364</v>
      </c>
      <c r="K20" s="269">
        <v>1</v>
      </c>
      <c r="L20" s="269">
        <v>40</v>
      </c>
      <c r="M20" s="269">
        <v>1675</v>
      </c>
    </row>
    <row r="21" spans="1:13" ht="33.75">
      <c r="A21" s="268">
        <v>13</v>
      </c>
      <c r="B21" s="27" t="s">
        <v>317</v>
      </c>
      <c r="C21" s="25" t="s">
        <v>327</v>
      </c>
      <c r="D21" s="26" t="s">
        <v>328</v>
      </c>
      <c r="E21" s="269">
        <v>98</v>
      </c>
      <c r="F21" s="269">
        <v>1526</v>
      </c>
      <c r="G21" s="269">
        <v>29</v>
      </c>
      <c r="H21" s="269">
        <v>180</v>
      </c>
      <c r="I21" s="269">
        <v>102</v>
      </c>
      <c r="J21" s="269">
        <v>1176</v>
      </c>
      <c r="K21" s="269">
        <v>0</v>
      </c>
      <c r="L21" s="269">
        <v>34</v>
      </c>
      <c r="M21" s="269">
        <v>1656</v>
      </c>
    </row>
    <row r="22" spans="1:13" ht="138" customHeight="1">
      <c r="A22" s="268">
        <v>14</v>
      </c>
      <c r="B22" s="27" t="s">
        <v>309</v>
      </c>
      <c r="C22" s="25" t="s">
        <v>310</v>
      </c>
      <c r="D22" s="26" t="s">
        <v>329</v>
      </c>
      <c r="E22" s="269">
        <v>171</v>
      </c>
      <c r="F22" s="269">
        <v>2652</v>
      </c>
      <c r="G22" s="269">
        <v>52</v>
      </c>
      <c r="H22" s="269">
        <v>344</v>
      </c>
      <c r="I22" s="269">
        <v>73</v>
      </c>
      <c r="J22" s="269">
        <v>994</v>
      </c>
      <c r="K22" s="269">
        <v>0</v>
      </c>
      <c r="L22" s="269">
        <v>30</v>
      </c>
      <c r="M22" s="269">
        <v>1783</v>
      </c>
    </row>
    <row r="23" spans="1:13" ht="24" customHeight="1">
      <c r="A23" s="268">
        <v>15</v>
      </c>
      <c r="B23" s="27" t="s">
        <v>330</v>
      </c>
      <c r="C23" s="25" t="s">
        <v>331</v>
      </c>
      <c r="D23" s="26" t="s">
        <v>332</v>
      </c>
      <c r="E23" s="269">
        <v>103</v>
      </c>
      <c r="F23" s="269">
        <v>1146</v>
      </c>
      <c r="G23" s="269">
        <v>27</v>
      </c>
      <c r="H23" s="269">
        <v>172</v>
      </c>
      <c r="I23" s="269">
        <v>22</v>
      </c>
      <c r="J23" s="269">
        <v>321</v>
      </c>
      <c r="K23" s="269">
        <v>0</v>
      </c>
      <c r="L23" s="269">
        <v>26</v>
      </c>
      <c r="M23" s="269">
        <v>975</v>
      </c>
    </row>
    <row r="24" spans="1:13" ht="69.75" customHeight="1">
      <c r="A24" s="268">
        <v>16</v>
      </c>
      <c r="B24" s="27" t="s">
        <v>333</v>
      </c>
      <c r="C24" s="25" t="s">
        <v>334</v>
      </c>
      <c r="D24" s="26" t="s">
        <v>335</v>
      </c>
      <c r="E24" s="269">
        <v>103</v>
      </c>
      <c r="F24" s="269">
        <v>1325</v>
      </c>
      <c r="G24" s="269">
        <v>37</v>
      </c>
      <c r="H24" s="269">
        <v>192</v>
      </c>
      <c r="I24" s="269">
        <v>11</v>
      </c>
      <c r="J24" s="269">
        <v>95</v>
      </c>
      <c r="K24" s="269">
        <v>0</v>
      </c>
      <c r="L24" s="269">
        <v>16</v>
      </c>
      <c r="M24" s="269">
        <v>680</v>
      </c>
    </row>
    <row r="25" spans="1:13" ht="60" customHeight="1">
      <c r="A25" s="268">
        <v>17</v>
      </c>
      <c r="B25" s="270" t="s">
        <v>1351</v>
      </c>
      <c r="C25" s="271" t="s">
        <v>313</v>
      </c>
      <c r="D25" s="273" t="s">
        <v>1352</v>
      </c>
      <c r="E25" s="269">
        <v>73</v>
      </c>
      <c r="F25" s="269">
        <v>1113</v>
      </c>
      <c r="G25" s="269">
        <v>25</v>
      </c>
      <c r="H25" s="269">
        <v>145</v>
      </c>
      <c r="I25" s="269">
        <v>25</v>
      </c>
      <c r="J25" s="269">
        <v>370</v>
      </c>
      <c r="K25" s="269">
        <v>0</v>
      </c>
      <c r="L25" s="269">
        <v>18</v>
      </c>
      <c r="M25" s="269">
        <v>1086</v>
      </c>
    </row>
    <row r="26" spans="1:13" ht="61.5" customHeight="1">
      <c r="A26" s="268">
        <v>18</v>
      </c>
      <c r="B26" s="272" t="s">
        <v>1353</v>
      </c>
      <c r="C26" s="271" t="s">
        <v>307</v>
      </c>
      <c r="D26" s="273" t="s">
        <v>1354</v>
      </c>
      <c r="E26" s="269">
        <v>42</v>
      </c>
      <c r="F26" s="269">
        <v>714</v>
      </c>
      <c r="G26" s="269">
        <v>14</v>
      </c>
      <c r="H26" s="269">
        <v>115</v>
      </c>
      <c r="I26" s="269">
        <v>18</v>
      </c>
      <c r="J26" s="269">
        <v>401</v>
      </c>
      <c r="K26" s="269">
        <v>0</v>
      </c>
      <c r="L26" s="269">
        <v>10</v>
      </c>
      <c r="M26" s="269">
        <v>679</v>
      </c>
    </row>
    <row r="27" spans="1:13" ht="23.25" customHeight="1">
      <c r="A27" s="788" t="s">
        <v>336</v>
      </c>
      <c r="B27" s="788"/>
      <c r="C27" s="788"/>
      <c r="D27" s="788"/>
      <c r="E27" s="28">
        <f>SUM(E9,E10,E11,E12,E13,E14,E15,E16,E17,E18,E19,E20,E21,E22,E23,E24,E25,E26)</f>
        <v>2467</v>
      </c>
      <c r="F27" s="28">
        <f aca="true" t="shared" si="0" ref="F27:M27">SUM(F9:F26)</f>
        <v>33191</v>
      </c>
      <c r="G27" s="28">
        <f t="shared" si="0"/>
        <v>819</v>
      </c>
      <c r="H27" s="28">
        <f t="shared" si="0"/>
        <v>4766</v>
      </c>
      <c r="I27" s="28">
        <f t="shared" si="0"/>
        <v>843</v>
      </c>
      <c r="J27" s="28">
        <f t="shared" si="0"/>
        <v>10878</v>
      </c>
      <c r="K27" s="28">
        <f t="shared" si="0"/>
        <v>6</v>
      </c>
      <c r="L27" s="28">
        <f t="shared" si="0"/>
        <v>689</v>
      </c>
      <c r="M27" s="28">
        <f t="shared" si="0"/>
        <v>28147</v>
      </c>
    </row>
    <row r="28" spans="1:13" ht="24.75" customHeight="1">
      <c r="A28" s="792" t="s">
        <v>1683</v>
      </c>
      <c r="B28" s="792"/>
      <c r="C28" s="792"/>
      <c r="D28" s="792"/>
      <c r="E28" s="792"/>
      <c r="F28" s="792"/>
      <c r="G28" s="792"/>
      <c r="H28" s="792"/>
      <c r="I28" s="792"/>
      <c r="J28" s="792"/>
      <c r="K28" s="792"/>
      <c r="L28" s="792"/>
      <c r="M28" s="792"/>
    </row>
    <row r="29" spans="1:13" ht="43.5" customHeight="1">
      <c r="A29" s="29" t="s">
        <v>283</v>
      </c>
      <c r="B29" s="30" t="s">
        <v>337</v>
      </c>
      <c r="C29" s="30" t="s">
        <v>1764</v>
      </c>
      <c r="D29" s="31" t="s">
        <v>338</v>
      </c>
      <c r="E29" s="284">
        <v>91</v>
      </c>
      <c r="F29" s="284">
        <v>972</v>
      </c>
      <c r="G29" s="284">
        <v>39</v>
      </c>
      <c r="H29" s="284">
        <v>255</v>
      </c>
      <c r="I29" s="284">
        <v>52</v>
      </c>
      <c r="J29" s="284">
        <v>358</v>
      </c>
      <c r="K29" s="284">
        <v>0</v>
      </c>
      <c r="L29" s="284">
        <v>49</v>
      </c>
      <c r="M29" s="284">
        <v>450</v>
      </c>
    </row>
    <row r="30" spans="1:13" ht="38.25" customHeight="1">
      <c r="A30" s="29" t="s">
        <v>339</v>
      </c>
      <c r="B30" s="30" t="s">
        <v>340</v>
      </c>
      <c r="C30" s="30" t="s">
        <v>1765</v>
      </c>
      <c r="D30" s="31" t="s">
        <v>341</v>
      </c>
      <c r="E30" s="284">
        <v>25</v>
      </c>
      <c r="F30" s="284">
        <v>378</v>
      </c>
      <c r="G30" s="284">
        <v>15</v>
      </c>
      <c r="H30" s="284">
        <v>125</v>
      </c>
      <c r="I30" s="284">
        <v>14</v>
      </c>
      <c r="J30" s="284">
        <v>200</v>
      </c>
      <c r="K30" s="284">
        <v>0</v>
      </c>
      <c r="L30" s="284">
        <v>2</v>
      </c>
      <c r="M30" s="284">
        <v>119</v>
      </c>
    </row>
    <row r="31" spans="1:13" ht="24.75" customHeight="1">
      <c r="A31" s="788" t="s">
        <v>342</v>
      </c>
      <c r="B31" s="788"/>
      <c r="C31" s="788"/>
      <c r="D31" s="788"/>
      <c r="E31" s="32">
        <f aca="true" t="shared" si="1" ref="E31:M31">SUM(E29:E30)</f>
        <v>116</v>
      </c>
      <c r="F31" s="32">
        <f t="shared" si="1"/>
        <v>1350</v>
      </c>
      <c r="G31" s="32">
        <f t="shared" si="1"/>
        <v>54</v>
      </c>
      <c r="H31" s="32">
        <f t="shared" si="1"/>
        <v>380</v>
      </c>
      <c r="I31" s="32">
        <f t="shared" si="1"/>
        <v>66</v>
      </c>
      <c r="J31" s="32">
        <f t="shared" si="1"/>
        <v>558</v>
      </c>
      <c r="K31" s="32">
        <f t="shared" si="1"/>
        <v>0</v>
      </c>
      <c r="L31" s="32">
        <f t="shared" si="1"/>
        <v>51</v>
      </c>
      <c r="M31" s="32">
        <f t="shared" si="1"/>
        <v>569</v>
      </c>
    </row>
    <row r="32" spans="1:13" ht="24" customHeight="1">
      <c r="A32" s="792" t="s">
        <v>1684</v>
      </c>
      <c r="B32" s="792"/>
      <c r="C32" s="792"/>
      <c r="D32" s="792"/>
      <c r="E32" s="792"/>
      <c r="F32" s="792"/>
      <c r="G32" s="792"/>
      <c r="H32" s="792"/>
      <c r="I32" s="792"/>
      <c r="J32" s="792"/>
      <c r="K32" s="792"/>
      <c r="L32" s="792"/>
      <c r="M32" s="792"/>
    </row>
    <row r="33" spans="1:13" ht="315.75" customHeight="1">
      <c r="A33" s="309" t="s">
        <v>343</v>
      </c>
      <c r="B33" s="310" t="s">
        <v>344</v>
      </c>
      <c r="C33" s="311" t="s">
        <v>345</v>
      </c>
      <c r="D33" s="311" t="s">
        <v>346</v>
      </c>
      <c r="E33" s="312">
        <v>166</v>
      </c>
      <c r="F33" s="312">
        <v>2202</v>
      </c>
      <c r="G33" s="312">
        <v>39</v>
      </c>
      <c r="H33" s="312">
        <v>400</v>
      </c>
      <c r="I33" s="312">
        <v>61</v>
      </c>
      <c r="J33" s="312">
        <v>1000</v>
      </c>
      <c r="K33" s="312">
        <v>1</v>
      </c>
      <c r="L33" s="312">
        <v>128</v>
      </c>
      <c r="M33" s="312">
        <v>2602</v>
      </c>
    </row>
    <row r="34" spans="1:13" ht="45">
      <c r="A34" s="309" t="s">
        <v>347</v>
      </c>
      <c r="B34" s="310" t="s">
        <v>348</v>
      </c>
      <c r="C34" s="311" t="s">
        <v>349</v>
      </c>
      <c r="D34" s="311" t="s">
        <v>350</v>
      </c>
      <c r="E34" s="312">
        <v>97</v>
      </c>
      <c r="F34" s="312">
        <v>1888</v>
      </c>
      <c r="G34" s="312">
        <v>32</v>
      </c>
      <c r="H34" s="312">
        <v>371</v>
      </c>
      <c r="I34" s="312">
        <v>51</v>
      </c>
      <c r="J34" s="312">
        <v>1079</v>
      </c>
      <c r="K34" s="312">
        <v>1</v>
      </c>
      <c r="L34" s="312">
        <v>46</v>
      </c>
      <c r="M34" s="312">
        <v>2209</v>
      </c>
    </row>
    <row r="35" spans="1:13" ht="78.75">
      <c r="A35" s="309" t="s">
        <v>351</v>
      </c>
      <c r="B35" s="310" t="s">
        <v>352</v>
      </c>
      <c r="C35" s="311" t="s">
        <v>353</v>
      </c>
      <c r="D35" s="311" t="s">
        <v>354</v>
      </c>
      <c r="E35" s="312">
        <v>58</v>
      </c>
      <c r="F35" s="312">
        <v>1232</v>
      </c>
      <c r="G35" s="312">
        <v>21</v>
      </c>
      <c r="H35" s="312">
        <v>261</v>
      </c>
      <c r="I35" s="312">
        <v>19</v>
      </c>
      <c r="J35" s="312">
        <v>401</v>
      </c>
      <c r="K35" s="312">
        <v>0</v>
      </c>
      <c r="L35" s="312">
        <v>37</v>
      </c>
      <c r="M35" s="312">
        <v>1087</v>
      </c>
    </row>
    <row r="36" spans="1:13" ht="78.75">
      <c r="A36" s="309" t="s">
        <v>355</v>
      </c>
      <c r="B36" s="310" t="s">
        <v>356</v>
      </c>
      <c r="C36" s="311" t="s">
        <v>345</v>
      </c>
      <c r="D36" s="311" t="s">
        <v>357</v>
      </c>
      <c r="E36" s="312">
        <v>107</v>
      </c>
      <c r="F36" s="312">
        <v>2042</v>
      </c>
      <c r="G36" s="312">
        <v>34</v>
      </c>
      <c r="H36" s="312">
        <v>432</v>
      </c>
      <c r="I36" s="312">
        <v>78</v>
      </c>
      <c r="J36" s="312">
        <v>1599</v>
      </c>
      <c r="K36" s="312">
        <v>0</v>
      </c>
      <c r="L36" s="312">
        <v>39</v>
      </c>
      <c r="M36" s="312">
        <v>2555</v>
      </c>
    </row>
    <row r="37" spans="1:13" ht="101.25">
      <c r="A37" s="309" t="s">
        <v>358</v>
      </c>
      <c r="B37" s="310" t="s">
        <v>359</v>
      </c>
      <c r="C37" s="311" t="s">
        <v>360</v>
      </c>
      <c r="D37" s="311" t="s">
        <v>361</v>
      </c>
      <c r="E37" s="312">
        <v>82</v>
      </c>
      <c r="F37" s="312">
        <v>1132</v>
      </c>
      <c r="G37" s="312">
        <v>28</v>
      </c>
      <c r="H37" s="312">
        <v>338</v>
      </c>
      <c r="I37" s="312">
        <v>41</v>
      </c>
      <c r="J37" s="312">
        <v>669</v>
      </c>
      <c r="K37" s="312">
        <v>0</v>
      </c>
      <c r="L37" s="312">
        <v>33</v>
      </c>
      <c r="M37" s="312">
        <v>1381</v>
      </c>
    </row>
    <row r="38" spans="1:13" ht="56.25">
      <c r="A38" s="313" t="s">
        <v>17</v>
      </c>
      <c r="B38" s="314" t="s">
        <v>362</v>
      </c>
      <c r="C38" s="315" t="s">
        <v>363</v>
      </c>
      <c r="D38" s="315" t="s">
        <v>364</v>
      </c>
      <c r="E38" s="312">
        <v>69</v>
      </c>
      <c r="F38" s="312">
        <v>1345</v>
      </c>
      <c r="G38" s="312">
        <v>23</v>
      </c>
      <c r="H38" s="312">
        <v>326</v>
      </c>
      <c r="I38" s="312">
        <v>16</v>
      </c>
      <c r="J38" s="312">
        <v>209</v>
      </c>
      <c r="K38" s="312">
        <v>0</v>
      </c>
      <c r="L38" s="312">
        <v>44</v>
      </c>
      <c r="M38" s="312">
        <v>928</v>
      </c>
    </row>
    <row r="39" spans="1:13" ht="22.5" customHeight="1">
      <c r="A39" s="793" t="s">
        <v>365</v>
      </c>
      <c r="B39" s="793"/>
      <c r="C39" s="793"/>
      <c r="D39" s="793"/>
      <c r="E39" s="33">
        <f aca="true" t="shared" si="2" ref="E39:M39">SUM(E33:E38)</f>
        <v>579</v>
      </c>
      <c r="F39" s="33">
        <f t="shared" si="2"/>
        <v>9841</v>
      </c>
      <c r="G39" s="33">
        <f t="shared" si="2"/>
        <v>177</v>
      </c>
      <c r="H39" s="33">
        <f t="shared" si="2"/>
        <v>2128</v>
      </c>
      <c r="I39" s="33">
        <f t="shared" si="2"/>
        <v>266</v>
      </c>
      <c r="J39" s="33">
        <f t="shared" si="2"/>
        <v>4957</v>
      </c>
      <c r="K39" s="33">
        <f t="shared" si="2"/>
        <v>2</v>
      </c>
      <c r="L39" s="33">
        <f t="shared" si="2"/>
        <v>327</v>
      </c>
      <c r="M39" s="33">
        <f t="shared" si="2"/>
        <v>10762</v>
      </c>
    </row>
    <row r="40" spans="1:13" ht="23.25" customHeight="1">
      <c r="A40" s="792" t="s">
        <v>1685</v>
      </c>
      <c r="B40" s="792"/>
      <c r="C40" s="792"/>
      <c r="D40" s="792"/>
      <c r="E40" s="792"/>
      <c r="F40" s="792"/>
      <c r="G40" s="792"/>
      <c r="H40" s="792"/>
      <c r="I40" s="792"/>
      <c r="J40" s="792"/>
      <c r="K40" s="792"/>
      <c r="L40" s="792"/>
      <c r="M40" s="792"/>
    </row>
    <row r="41" spans="1:13" ht="74.25" customHeight="1">
      <c r="A41" s="34" t="s">
        <v>366</v>
      </c>
      <c r="B41" s="35" t="s">
        <v>367</v>
      </c>
      <c r="C41" s="36" t="s">
        <v>368</v>
      </c>
      <c r="D41" s="36" t="s">
        <v>369</v>
      </c>
      <c r="E41" s="285">
        <v>54</v>
      </c>
      <c r="F41" s="285">
        <v>669</v>
      </c>
      <c r="G41" s="285">
        <v>6</v>
      </c>
      <c r="H41" s="285">
        <v>53</v>
      </c>
      <c r="I41" s="285">
        <v>6</v>
      </c>
      <c r="J41" s="285">
        <v>257</v>
      </c>
      <c r="K41" s="285">
        <v>0</v>
      </c>
      <c r="L41" s="285">
        <v>29</v>
      </c>
      <c r="M41" s="285">
        <v>604</v>
      </c>
    </row>
    <row r="42" spans="1:13" ht="83.25" customHeight="1">
      <c r="A42" s="34" t="s">
        <v>370</v>
      </c>
      <c r="B42" s="37" t="s">
        <v>371</v>
      </c>
      <c r="C42" s="38" t="s">
        <v>372</v>
      </c>
      <c r="D42" s="38" t="s">
        <v>373</v>
      </c>
      <c r="E42" s="286">
        <v>101</v>
      </c>
      <c r="F42" s="286">
        <v>1273</v>
      </c>
      <c r="G42" s="286">
        <v>19</v>
      </c>
      <c r="H42" s="286">
        <v>218</v>
      </c>
      <c r="I42" s="286">
        <v>11</v>
      </c>
      <c r="J42" s="286">
        <v>657</v>
      </c>
      <c r="K42" s="286">
        <v>0</v>
      </c>
      <c r="L42" s="286">
        <v>44</v>
      </c>
      <c r="M42" s="286">
        <v>1117</v>
      </c>
    </row>
    <row r="43" spans="1:13" ht="23.25" customHeight="1">
      <c r="A43" s="797" t="s">
        <v>374</v>
      </c>
      <c r="B43" s="797"/>
      <c r="C43" s="797"/>
      <c r="D43" s="797"/>
      <c r="E43" s="39">
        <f aca="true" t="shared" si="3" ref="E43:M43">SUM(E41:E42)</f>
        <v>155</v>
      </c>
      <c r="F43" s="39">
        <f t="shared" si="3"/>
        <v>1942</v>
      </c>
      <c r="G43" s="39">
        <f t="shared" si="3"/>
        <v>25</v>
      </c>
      <c r="H43" s="39">
        <f t="shared" si="3"/>
        <v>271</v>
      </c>
      <c r="I43" s="39">
        <f t="shared" si="3"/>
        <v>17</v>
      </c>
      <c r="J43" s="39">
        <f t="shared" si="3"/>
        <v>914</v>
      </c>
      <c r="K43" s="39">
        <f t="shared" si="3"/>
        <v>0</v>
      </c>
      <c r="L43" s="39">
        <f t="shared" si="3"/>
        <v>73</v>
      </c>
      <c r="M43" s="39">
        <f t="shared" si="3"/>
        <v>1721</v>
      </c>
    </row>
    <row r="44" spans="1:13" ht="25.5" customHeight="1">
      <c r="A44" s="792" t="s">
        <v>1686</v>
      </c>
      <c r="B44" s="792"/>
      <c r="C44" s="792"/>
      <c r="D44" s="792"/>
      <c r="E44" s="792"/>
      <c r="F44" s="792"/>
      <c r="G44" s="792"/>
      <c r="H44" s="792"/>
      <c r="I44" s="792"/>
      <c r="J44" s="792"/>
      <c r="K44" s="792"/>
      <c r="L44" s="792"/>
      <c r="M44" s="792"/>
    </row>
    <row r="45" spans="1:13" ht="56.25">
      <c r="A45" s="40" t="s">
        <v>375</v>
      </c>
      <c r="B45" s="41" t="s">
        <v>376</v>
      </c>
      <c r="C45" s="42" t="s">
        <v>377</v>
      </c>
      <c r="D45" s="43" t="s">
        <v>378</v>
      </c>
      <c r="E45" s="287">
        <v>147</v>
      </c>
      <c r="F45" s="287">
        <v>1799</v>
      </c>
      <c r="G45" s="287">
        <v>69</v>
      </c>
      <c r="H45" s="287">
        <v>429</v>
      </c>
      <c r="I45" s="287">
        <v>49</v>
      </c>
      <c r="J45" s="287">
        <v>416</v>
      </c>
      <c r="K45" s="287">
        <v>2</v>
      </c>
      <c r="L45" s="287">
        <v>59</v>
      </c>
      <c r="M45" s="287">
        <v>115</v>
      </c>
    </row>
    <row r="46" spans="1:13" ht="45">
      <c r="A46" s="40" t="s">
        <v>379</v>
      </c>
      <c r="B46" s="41" t="s">
        <v>380</v>
      </c>
      <c r="C46" s="42" t="s">
        <v>381</v>
      </c>
      <c r="D46" s="43" t="s">
        <v>382</v>
      </c>
      <c r="E46" s="287">
        <v>103</v>
      </c>
      <c r="F46" s="287">
        <v>904</v>
      </c>
      <c r="G46" s="287">
        <v>40</v>
      </c>
      <c r="H46" s="287">
        <v>274</v>
      </c>
      <c r="I46" s="287">
        <v>44</v>
      </c>
      <c r="J46" s="287">
        <v>262</v>
      </c>
      <c r="K46" s="287">
        <v>2</v>
      </c>
      <c r="L46" s="287">
        <v>45</v>
      </c>
      <c r="M46" s="287">
        <v>539</v>
      </c>
    </row>
    <row r="47" spans="1:13" ht="45">
      <c r="A47" s="40" t="s">
        <v>383</v>
      </c>
      <c r="B47" s="41" t="s">
        <v>384</v>
      </c>
      <c r="C47" s="42" t="s">
        <v>385</v>
      </c>
      <c r="D47" s="43" t="s">
        <v>386</v>
      </c>
      <c r="E47" s="287">
        <v>101</v>
      </c>
      <c r="F47" s="287">
        <v>755</v>
      </c>
      <c r="G47" s="287">
        <v>33</v>
      </c>
      <c r="H47" s="287">
        <v>283</v>
      </c>
      <c r="I47" s="287">
        <v>37</v>
      </c>
      <c r="J47" s="287">
        <v>247</v>
      </c>
      <c r="K47" s="287">
        <v>0</v>
      </c>
      <c r="L47" s="287">
        <v>42</v>
      </c>
      <c r="M47" s="287">
        <v>539</v>
      </c>
    </row>
    <row r="48" spans="1:13" ht="45">
      <c r="A48" s="44" t="s">
        <v>387</v>
      </c>
      <c r="B48" s="45" t="s">
        <v>388</v>
      </c>
      <c r="C48" s="46" t="s">
        <v>389</v>
      </c>
      <c r="D48" s="47" t="s">
        <v>390</v>
      </c>
      <c r="E48" s="287">
        <v>151</v>
      </c>
      <c r="F48" s="287">
        <v>1215</v>
      </c>
      <c r="G48" s="287">
        <v>53</v>
      </c>
      <c r="H48" s="287">
        <v>347</v>
      </c>
      <c r="I48" s="287">
        <v>47</v>
      </c>
      <c r="J48" s="287">
        <v>359</v>
      </c>
      <c r="K48" s="287">
        <v>1</v>
      </c>
      <c r="L48" s="287">
        <v>47</v>
      </c>
      <c r="M48" s="287">
        <v>874</v>
      </c>
    </row>
    <row r="49" spans="1:13" ht="24.75" customHeight="1">
      <c r="A49" s="793" t="s">
        <v>391</v>
      </c>
      <c r="B49" s="793"/>
      <c r="C49" s="793"/>
      <c r="D49" s="793"/>
      <c r="E49" s="33">
        <f aca="true" t="shared" si="4" ref="E49:M49">SUM(E45:E48)</f>
        <v>502</v>
      </c>
      <c r="F49" s="33">
        <f t="shared" si="4"/>
        <v>4673</v>
      </c>
      <c r="G49" s="33">
        <f t="shared" si="4"/>
        <v>195</v>
      </c>
      <c r="H49" s="33">
        <f t="shared" si="4"/>
        <v>1333</v>
      </c>
      <c r="I49" s="33">
        <f t="shared" si="4"/>
        <v>177</v>
      </c>
      <c r="J49" s="33">
        <f t="shared" si="4"/>
        <v>1284</v>
      </c>
      <c r="K49" s="33">
        <f t="shared" si="4"/>
        <v>5</v>
      </c>
      <c r="L49" s="33">
        <f t="shared" si="4"/>
        <v>193</v>
      </c>
      <c r="M49" s="33">
        <f t="shared" si="4"/>
        <v>2067</v>
      </c>
    </row>
    <row r="50" spans="1:13" ht="23.25" customHeight="1">
      <c r="A50" s="792" t="s">
        <v>1709</v>
      </c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</row>
    <row r="51" spans="1:13" ht="67.5">
      <c r="A51" s="48" t="s">
        <v>392</v>
      </c>
      <c r="B51" s="49" t="s">
        <v>393</v>
      </c>
      <c r="C51" s="50" t="s">
        <v>394</v>
      </c>
      <c r="D51" s="51" t="s">
        <v>395</v>
      </c>
      <c r="E51" s="288">
        <v>52</v>
      </c>
      <c r="F51" s="288">
        <v>892</v>
      </c>
      <c r="G51" s="288">
        <v>24</v>
      </c>
      <c r="H51" s="288">
        <v>199</v>
      </c>
      <c r="I51" s="288">
        <v>0</v>
      </c>
      <c r="J51" s="288">
        <v>15</v>
      </c>
      <c r="K51" s="288">
        <v>0</v>
      </c>
      <c r="L51" s="288">
        <v>24</v>
      </c>
      <c r="M51" s="288">
        <v>644</v>
      </c>
    </row>
    <row r="52" spans="1:13" ht="73.5" customHeight="1">
      <c r="A52" s="48" t="s">
        <v>396</v>
      </c>
      <c r="B52" s="49" t="s">
        <v>397</v>
      </c>
      <c r="C52" s="50" t="s">
        <v>398</v>
      </c>
      <c r="D52" s="51" t="s">
        <v>399</v>
      </c>
      <c r="E52" s="288">
        <v>36</v>
      </c>
      <c r="F52" s="288">
        <v>523</v>
      </c>
      <c r="G52" s="288">
        <v>14</v>
      </c>
      <c r="H52" s="288">
        <v>80</v>
      </c>
      <c r="I52" s="288">
        <v>0</v>
      </c>
      <c r="J52" s="288">
        <v>7</v>
      </c>
      <c r="K52" s="288">
        <v>0</v>
      </c>
      <c r="L52" s="288">
        <v>20</v>
      </c>
      <c r="M52" s="288">
        <v>431</v>
      </c>
    </row>
    <row r="53" spans="1:13" ht="67.5">
      <c r="A53" s="48" t="s">
        <v>400</v>
      </c>
      <c r="B53" s="49" t="s">
        <v>401</v>
      </c>
      <c r="C53" s="50" t="s">
        <v>402</v>
      </c>
      <c r="D53" s="51" t="s">
        <v>403</v>
      </c>
      <c r="E53" s="288">
        <v>54</v>
      </c>
      <c r="F53" s="288">
        <v>773</v>
      </c>
      <c r="G53" s="288">
        <v>24</v>
      </c>
      <c r="H53" s="288">
        <v>130</v>
      </c>
      <c r="I53" s="288">
        <v>3</v>
      </c>
      <c r="J53" s="288">
        <v>17</v>
      </c>
      <c r="K53" s="288">
        <v>0</v>
      </c>
      <c r="L53" s="288">
        <v>23</v>
      </c>
      <c r="M53" s="288">
        <v>651</v>
      </c>
    </row>
    <row r="54" spans="1:13" ht="27" customHeight="1">
      <c r="A54" s="793" t="s">
        <v>404</v>
      </c>
      <c r="B54" s="793"/>
      <c r="C54" s="793"/>
      <c r="D54" s="793"/>
      <c r="E54" s="33">
        <f aca="true" t="shared" si="5" ref="E54:M54">SUM(E51:E53)</f>
        <v>142</v>
      </c>
      <c r="F54" s="33">
        <f t="shared" si="5"/>
        <v>2188</v>
      </c>
      <c r="G54" s="33">
        <f t="shared" si="5"/>
        <v>62</v>
      </c>
      <c r="H54" s="33">
        <f t="shared" si="5"/>
        <v>409</v>
      </c>
      <c r="I54" s="33">
        <f t="shared" si="5"/>
        <v>3</v>
      </c>
      <c r="J54" s="33">
        <f t="shared" si="5"/>
        <v>39</v>
      </c>
      <c r="K54" s="33">
        <f t="shared" si="5"/>
        <v>0</v>
      </c>
      <c r="L54" s="33">
        <f t="shared" si="5"/>
        <v>67</v>
      </c>
      <c r="M54" s="33">
        <f t="shared" si="5"/>
        <v>1726</v>
      </c>
    </row>
    <row r="55" spans="1:13" ht="23.25" customHeight="1">
      <c r="A55" s="792" t="s">
        <v>1710</v>
      </c>
      <c r="B55" s="792"/>
      <c r="C55" s="792"/>
      <c r="D55" s="792"/>
      <c r="E55" s="792"/>
      <c r="F55" s="792"/>
      <c r="G55" s="792"/>
      <c r="H55" s="792"/>
      <c r="I55" s="792"/>
      <c r="J55" s="792"/>
      <c r="K55" s="792"/>
      <c r="L55" s="792"/>
      <c r="M55" s="792"/>
    </row>
    <row r="56" spans="1:13" ht="56.25">
      <c r="A56" s="52" t="s">
        <v>405</v>
      </c>
      <c r="B56" s="53" t="s">
        <v>406</v>
      </c>
      <c r="C56" s="54" t="s">
        <v>407</v>
      </c>
      <c r="D56" s="55" t="s">
        <v>408</v>
      </c>
      <c r="E56" s="316">
        <v>81</v>
      </c>
      <c r="F56" s="316">
        <v>1491</v>
      </c>
      <c r="G56" s="316">
        <v>13</v>
      </c>
      <c r="H56" s="316">
        <v>311</v>
      </c>
      <c r="I56" s="316">
        <v>53</v>
      </c>
      <c r="J56" s="316">
        <v>450</v>
      </c>
      <c r="K56" s="316">
        <v>1</v>
      </c>
      <c r="L56" s="316">
        <v>79</v>
      </c>
      <c r="M56" s="316">
        <v>1426</v>
      </c>
    </row>
    <row r="57" spans="1:13" ht="88.5" customHeight="1">
      <c r="A57" s="52" t="s">
        <v>409</v>
      </c>
      <c r="B57" s="53" t="s">
        <v>410</v>
      </c>
      <c r="C57" s="54" t="s">
        <v>407</v>
      </c>
      <c r="D57" s="55" t="s">
        <v>411</v>
      </c>
      <c r="E57" s="316">
        <v>27</v>
      </c>
      <c r="F57" s="316">
        <v>1115</v>
      </c>
      <c r="G57" s="316">
        <v>9</v>
      </c>
      <c r="H57" s="316">
        <v>191</v>
      </c>
      <c r="I57" s="316">
        <v>45</v>
      </c>
      <c r="J57" s="316">
        <v>222</v>
      </c>
      <c r="K57" s="316">
        <v>0</v>
      </c>
      <c r="L57" s="316">
        <v>57</v>
      </c>
      <c r="M57" s="316">
        <v>1718</v>
      </c>
    </row>
    <row r="58" spans="1:13" ht="67.5">
      <c r="A58" s="52" t="s">
        <v>412</v>
      </c>
      <c r="B58" s="53" t="s">
        <v>413</v>
      </c>
      <c r="C58" s="54" t="s">
        <v>414</v>
      </c>
      <c r="D58" s="55" t="s">
        <v>415</v>
      </c>
      <c r="E58" s="316">
        <v>59</v>
      </c>
      <c r="F58" s="316">
        <v>1821</v>
      </c>
      <c r="G58" s="316">
        <v>18</v>
      </c>
      <c r="H58" s="316">
        <v>378</v>
      </c>
      <c r="I58" s="316">
        <v>55</v>
      </c>
      <c r="J58" s="316">
        <v>576</v>
      </c>
      <c r="K58" s="316">
        <v>0</v>
      </c>
      <c r="L58" s="316">
        <v>34</v>
      </c>
      <c r="M58" s="316">
        <v>1036</v>
      </c>
    </row>
    <row r="59" spans="1:13" ht="67.5">
      <c r="A59" s="52" t="s">
        <v>416</v>
      </c>
      <c r="B59" s="53" t="s">
        <v>417</v>
      </c>
      <c r="C59" s="54" t="s">
        <v>418</v>
      </c>
      <c r="D59" s="55" t="s">
        <v>419</v>
      </c>
      <c r="E59" s="316">
        <v>14</v>
      </c>
      <c r="F59" s="316">
        <v>953</v>
      </c>
      <c r="G59" s="316">
        <v>5</v>
      </c>
      <c r="H59" s="316">
        <v>91</v>
      </c>
      <c r="I59" s="316">
        <v>36</v>
      </c>
      <c r="J59" s="316">
        <v>163</v>
      </c>
      <c r="K59" s="316">
        <v>0</v>
      </c>
      <c r="L59" s="316">
        <v>25</v>
      </c>
      <c r="M59" s="316">
        <v>767</v>
      </c>
    </row>
    <row r="60" spans="1:13" ht="45.75" customHeight="1">
      <c r="A60" s="52" t="s">
        <v>420</v>
      </c>
      <c r="B60" s="53" t="s">
        <v>421</v>
      </c>
      <c r="C60" s="54" t="s">
        <v>422</v>
      </c>
      <c r="D60" s="55" t="s">
        <v>423</v>
      </c>
      <c r="E60" s="316">
        <v>11</v>
      </c>
      <c r="F60" s="316">
        <v>811</v>
      </c>
      <c r="G60" s="316">
        <v>5</v>
      </c>
      <c r="H60" s="316">
        <v>45</v>
      </c>
      <c r="I60" s="316">
        <v>18</v>
      </c>
      <c r="J60" s="316">
        <v>125</v>
      </c>
      <c r="K60" s="316">
        <v>0</v>
      </c>
      <c r="L60" s="316">
        <v>29</v>
      </c>
      <c r="M60" s="316">
        <v>995</v>
      </c>
    </row>
    <row r="61" spans="1:13" ht="28.5" customHeight="1">
      <c r="A61" s="794" t="s">
        <v>424</v>
      </c>
      <c r="B61" s="794"/>
      <c r="C61" s="794"/>
      <c r="D61" s="794"/>
      <c r="E61" s="459">
        <f aca="true" t="shared" si="6" ref="E61:L61">SUM(E56:E60)</f>
        <v>192</v>
      </c>
      <c r="F61" s="459">
        <f t="shared" si="6"/>
        <v>6191</v>
      </c>
      <c r="G61" s="459">
        <f t="shared" si="6"/>
        <v>50</v>
      </c>
      <c r="H61" s="459">
        <f t="shared" si="6"/>
        <v>1016</v>
      </c>
      <c r="I61" s="459">
        <f t="shared" si="6"/>
        <v>207</v>
      </c>
      <c r="J61" s="459">
        <f t="shared" si="6"/>
        <v>1536</v>
      </c>
      <c r="K61" s="459">
        <f t="shared" si="6"/>
        <v>1</v>
      </c>
      <c r="L61" s="459">
        <f t="shared" si="6"/>
        <v>224</v>
      </c>
      <c r="M61" s="459">
        <f>SUM(M56,M57,M58,M59,M60)</f>
        <v>5942</v>
      </c>
    </row>
    <row r="62" spans="1:13" ht="22.5" customHeight="1">
      <c r="A62" s="792" t="s">
        <v>1711</v>
      </c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</row>
    <row r="63" spans="1:13" ht="45">
      <c r="A63" s="56" t="s">
        <v>425</v>
      </c>
      <c r="B63" s="57" t="s">
        <v>426</v>
      </c>
      <c r="C63" s="58" t="s">
        <v>427</v>
      </c>
      <c r="D63" s="59" t="s">
        <v>428</v>
      </c>
      <c r="E63" s="289">
        <v>158</v>
      </c>
      <c r="F63" s="289">
        <v>1744</v>
      </c>
      <c r="G63" s="289">
        <v>56</v>
      </c>
      <c r="H63" s="289">
        <v>273</v>
      </c>
      <c r="I63" s="289">
        <v>1</v>
      </c>
      <c r="J63" s="289">
        <v>30</v>
      </c>
      <c r="K63" s="289">
        <v>0</v>
      </c>
      <c r="L63" s="289">
        <v>37</v>
      </c>
      <c r="M63" s="289">
        <v>1383</v>
      </c>
    </row>
    <row r="64" spans="1:13" ht="45">
      <c r="A64" s="56" t="s">
        <v>429</v>
      </c>
      <c r="B64" s="57" t="s">
        <v>430</v>
      </c>
      <c r="C64" s="58" t="s">
        <v>431</v>
      </c>
      <c r="D64" s="59" t="s">
        <v>432</v>
      </c>
      <c r="E64" s="289">
        <v>50</v>
      </c>
      <c r="F64" s="289">
        <v>913</v>
      </c>
      <c r="G64" s="289">
        <v>19</v>
      </c>
      <c r="H64" s="289">
        <v>147</v>
      </c>
      <c r="I64" s="289">
        <v>1</v>
      </c>
      <c r="J64" s="289">
        <v>13</v>
      </c>
      <c r="K64" s="289">
        <v>0</v>
      </c>
      <c r="L64" s="289">
        <v>16</v>
      </c>
      <c r="M64" s="289">
        <v>737</v>
      </c>
    </row>
    <row r="65" spans="1:13" ht="25.5" customHeight="1">
      <c r="A65" s="56" t="s">
        <v>433</v>
      </c>
      <c r="B65" s="57" t="s">
        <v>434</v>
      </c>
      <c r="C65" s="58" t="s">
        <v>435</v>
      </c>
      <c r="D65" s="59" t="s">
        <v>436</v>
      </c>
      <c r="E65" s="289">
        <v>50</v>
      </c>
      <c r="F65" s="289">
        <v>593</v>
      </c>
      <c r="G65" s="289">
        <v>18</v>
      </c>
      <c r="H65" s="289">
        <v>79</v>
      </c>
      <c r="I65" s="289">
        <v>2</v>
      </c>
      <c r="J65" s="289">
        <v>4</v>
      </c>
      <c r="K65" s="289">
        <v>1</v>
      </c>
      <c r="L65" s="289">
        <v>11</v>
      </c>
      <c r="M65" s="289">
        <v>458</v>
      </c>
    </row>
    <row r="66" spans="1:13" ht="30.75" customHeight="1">
      <c r="A66" s="795" t="s">
        <v>437</v>
      </c>
      <c r="B66" s="795"/>
      <c r="C66" s="795"/>
      <c r="D66" s="795"/>
      <c r="E66" s="460">
        <f aca="true" t="shared" si="7" ref="E66:M66">SUM(E63:E65)</f>
        <v>258</v>
      </c>
      <c r="F66" s="460">
        <f t="shared" si="7"/>
        <v>3250</v>
      </c>
      <c r="G66" s="460">
        <f t="shared" si="7"/>
        <v>93</v>
      </c>
      <c r="H66" s="460">
        <f t="shared" si="7"/>
        <v>499</v>
      </c>
      <c r="I66" s="460">
        <f t="shared" si="7"/>
        <v>4</v>
      </c>
      <c r="J66" s="460">
        <f t="shared" si="7"/>
        <v>47</v>
      </c>
      <c r="K66" s="460">
        <f t="shared" si="7"/>
        <v>1</v>
      </c>
      <c r="L66" s="460">
        <f t="shared" si="7"/>
        <v>64</v>
      </c>
      <c r="M66" s="460">
        <f t="shared" si="7"/>
        <v>2578</v>
      </c>
    </row>
    <row r="67" spans="1:13" ht="27" customHeight="1">
      <c r="A67" s="792" t="s">
        <v>1712</v>
      </c>
      <c r="B67" s="792"/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</row>
    <row r="68" spans="1:13" ht="67.5">
      <c r="A68" s="61" t="s">
        <v>438</v>
      </c>
      <c r="B68" s="62" t="s">
        <v>439</v>
      </c>
      <c r="C68" s="63" t="s">
        <v>440</v>
      </c>
      <c r="D68" s="290" t="s">
        <v>441</v>
      </c>
      <c r="E68" s="291">
        <v>77</v>
      </c>
      <c r="F68" s="291">
        <v>1216</v>
      </c>
      <c r="G68" s="291">
        <v>28</v>
      </c>
      <c r="H68" s="291">
        <v>205</v>
      </c>
      <c r="I68" s="291">
        <v>65</v>
      </c>
      <c r="J68" s="291">
        <v>802</v>
      </c>
      <c r="K68" s="291">
        <v>0</v>
      </c>
      <c r="L68" s="291">
        <v>53</v>
      </c>
      <c r="M68" s="291">
        <v>1329</v>
      </c>
    </row>
    <row r="69" spans="1:13" ht="78.75">
      <c r="A69" s="61" t="s">
        <v>442</v>
      </c>
      <c r="B69" s="62" t="s">
        <v>443</v>
      </c>
      <c r="C69" s="63" t="s">
        <v>444</v>
      </c>
      <c r="D69" s="290" t="s">
        <v>445</v>
      </c>
      <c r="E69" s="291">
        <v>68</v>
      </c>
      <c r="F69" s="291">
        <v>1174</v>
      </c>
      <c r="G69" s="291">
        <v>27</v>
      </c>
      <c r="H69" s="291">
        <v>269</v>
      </c>
      <c r="I69" s="291">
        <v>27</v>
      </c>
      <c r="J69" s="291">
        <v>506</v>
      </c>
      <c r="K69" s="291">
        <v>0</v>
      </c>
      <c r="L69" s="291">
        <v>29</v>
      </c>
      <c r="M69" s="291">
        <v>1149</v>
      </c>
    </row>
    <row r="70" spans="1:13" ht="112.5">
      <c r="A70" s="61" t="s">
        <v>446</v>
      </c>
      <c r="B70" s="64" t="s">
        <v>447</v>
      </c>
      <c r="C70" s="63" t="s">
        <v>448</v>
      </c>
      <c r="D70" s="290" t="s">
        <v>449</v>
      </c>
      <c r="E70" s="291">
        <v>76</v>
      </c>
      <c r="F70" s="291">
        <v>961</v>
      </c>
      <c r="G70" s="291">
        <v>29</v>
      </c>
      <c r="H70" s="291">
        <v>259</v>
      </c>
      <c r="I70" s="291">
        <v>19</v>
      </c>
      <c r="J70" s="291">
        <v>265</v>
      </c>
      <c r="K70" s="291">
        <v>0</v>
      </c>
      <c r="L70" s="291">
        <v>18</v>
      </c>
      <c r="M70" s="291">
        <v>896</v>
      </c>
    </row>
    <row r="71" spans="1:13" ht="29.25" customHeight="1">
      <c r="A71" s="788" t="s">
        <v>450</v>
      </c>
      <c r="B71" s="788"/>
      <c r="C71" s="788"/>
      <c r="D71" s="788"/>
      <c r="E71" s="33">
        <f aca="true" t="shared" si="8" ref="E71:M71">SUM(E68:E70)</f>
        <v>221</v>
      </c>
      <c r="F71" s="33">
        <f t="shared" si="8"/>
        <v>3351</v>
      </c>
      <c r="G71" s="33">
        <f t="shared" si="8"/>
        <v>84</v>
      </c>
      <c r="H71" s="33">
        <f t="shared" si="8"/>
        <v>733</v>
      </c>
      <c r="I71" s="33">
        <f t="shared" si="8"/>
        <v>111</v>
      </c>
      <c r="J71" s="33">
        <f t="shared" si="8"/>
        <v>1573</v>
      </c>
      <c r="K71" s="33">
        <f t="shared" si="8"/>
        <v>0</v>
      </c>
      <c r="L71" s="33">
        <f t="shared" si="8"/>
        <v>100</v>
      </c>
      <c r="M71" s="33">
        <f t="shared" si="8"/>
        <v>3374</v>
      </c>
    </row>
    <row r="72" spans="1:13" ht="29.25" customHeight="1">
      <c r="A72" s="789" t="s">
        <v>1726</v>
      </c>
      <c r="B72" s="789"/>
      <c r="C72" s="789"/>
      <c r="D72" s="789"/>
      <c r="E72" s="65">
        <f aca="true" t="shared" si="9" ref="E72:M72">SUM(E27,E31,E39,E43,E49,E54,E61,E66,E71)</f>
        <v>4632</v>
      </c>
      <c r="F72" s="65">
        <f t="shared" si="9"/>
        <v>65977</v>
      </c>
      <c r="G72" s="65">
        <f t="shared" si="9"/>
        <v>1559</v>
      </c>
      <c r="H72" s="65">
        <f t="shared" si="9"/>
        <v>11535</v>
      </c>
      <c r="I72" s="65">
        <f t="shared" si="9"/>
        <v>1694</v>
      </c>
      <c r="J72" s="65">
        <f t="shared" si="9"/>
        <v>21786</v>
      </c>
      <c r="K72" s="65">
        <f t="shared" si="9"/>
        <v>15</v>
      </c>
      <c r="L72" s="65">
        <f t="shared" si="9"/>
        <v>1788</v>
      </c>
      <c r="M72" s="65">
        <f t="shared" si="9"/>
        <v>56886</v>
      </c>
    </row>
    <row r="73" spans="1:13" ht="27.75" customHeight="1">
      <c r="A73" s="796" t="s">
        <v>1713</v>
      </c>
      <c r="B73" s="796"/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</row>
    <row r="74" spans="1:13" ht="96.75" customHeight="1">
      <c r="A74" s="66" t="s">
        <v>451</v>
      </c>
      <c r="B74" s="67" t="s">
        <v>452</v>
      </c>
      <c r="C74" s="68" t="s">
        <v>453</v>
      </c>
      <c r="D74" s="69" t="s">
        <v>454</v>
      </c>
      <c r="E74" s="461">
        <v>176</v>
      </c>
      <c r="F74" s="461">
        <v>2386</v>
      </c>
      <c r="G74" s="461">
        <v>60</v>
      </c>
      <c r="H74" s="461">
        <v>720</v>
      </c>
      <c r="I74" s="461">
        <v>16</v>
      </c>
      <c r="J74" s="461">
        <v>198</v>
      </c>
      <c r="K74" s="461">
        <v>1</v>
      </c>
      <c r="L74" s="461">
        <v>115</v>
      </c>
      <c r="M74" s="461">
        <v>1639</v>
      </c>
    </row>
    <row r="75" spans="1:13" ht="78.75">
      <c r="A75" s="66" t="s">
        <v>455</v>
      </c>
      <c r="B75" s="67" t="s">
        <v>456</v>
      </c>
      <c r="C75" s="70" t="s">
        <v>457</v>
      </c>
      <c r="D75" s="69" t="s">
        <v>458</v>
      </c>
      <c r="E75" s="461">
        <v>442</v>
      </c>
      <c r="F75" s="461">
        <v>5635</v>
      </c>
      <c r="G75" s="461">
        <v>125</v>
      </c>
      <c r="H75" s="461">
        <v>904</v>
      </c>
      <c r="I75" s="461">
        <v>49</v>
      </c>
      <c r="J75" s="461">
        <v>687</v>
      </c>
      <c r="K75" s="461">
        <v>1</v>
      </c>
      <c r="L75" s="461">
        <v>71</v>
      </c>
      <c r="M75" s="461">
        <v>4259</v>
      </c>
    </row>
    <row r="76" spans="1:13" ht="101.25">
      <c r="A76" s="66" t="s">
        <v>459</v>
      </c>
      <c r="B76" s="67" t="s">
        <v>452</v>
      </c>
      <c r="C76" s="68" t="s">
        <v>453</v>
      </c>
      <c r="D76" s="69" t="s">
        <v>460</v>
      </c>
      <c r="E76" s="578">
        <v>231</v>
      </c>
      <c r="F76" s="578">
        <v>2534</v>
      </c>
      <c r="G76" s="578">
        <v>67</v>
      </c>
      <c r="H76" s="578">
        <v>665</v>
      </c>
      <c r="I76" s="69">
        <v>28</v>
      </c>
      <c r="J76" s="69">
        <v>430</v>
      </c>
      <c r="K76" s="69">
        <v>0</v>
      </c>
      <c r="L76" s="578">
        <v>53</v>
      </c>
      <c r="M76" s="578">
        <v>2889</v>
      </c>
    </row>
    <row r="77" spans="1:13" ht="22.5">
      <c r="A77" s="66" t="s">
        <v>461</v>
      </c>
      <c r="B77" s="67" t="s">
        <v>462</v>
      </c>
      <c r="C77" s="70" t="s">
        <v>463</v>
      </c>
      <c r="D77" s="69" t="s">
        <v>464</v>
      </c>
      <c r="E77" s="461">
        <v>214</v>
      </c>
      <c r="F77" s="461">
        <v>2735</v>
      </c>
      <c r="G77" s="461">
        <v>77</v>
      </c>
      <c r="H77" s="461">
        <v>820</v>
      </c>
      <c r="I77" s="461">
        <v>9</v>
      </c>
      <c r="J77" s="461">
        <v>155</v>
      </c>
      <c r="K77" s="461" t="s">
        <v>24</v>
      </c>
      <c r="L77" s="461">
        <v>27</v>
      </c>
      <c r="M77" s="461">
        <v>2041</v>
      </c>
    </row>
    <row r="78" spans="1:13" ht="78.75">
      <c r="A78" s="66" t="s">
        <v>465</v>
      </c>
      <c r="B78" s="67" t="s">
        <v>466</v>
      </c>
      <c r="C78" s="70" t="s">
        <v>457</v>
      </c>
      <c r="D78" s="69" t="s">
        <v>467</v>
      </c>
      <c r="E78" s="69">
        <v>211</v>
      </c>
      <c r="F78" s="69">
        <v>3101</v>
      </c>
      <c r="G78" s="69">
        <v>58</v>
      </c>
      <c r="H78" s="578">
        <v>239</v>
      </c>
      <c r="I78" s="578">
        <v>21</v>
      </c>
      <c r="J78" s="578">
        <v>257</v>
      </c>
      <c r="K78" s="69">
        <v>1</v>
      </c>
      <c r="L78" s="578">
        <v>18</v>
      </c>
      <c r="M78" s="578">
        <v>1370</v>
      </c>
    </row>
    <row r="79" spans="1:13" ht="45">
      <c r="A79" s="66" t="s">
        <v>468</v>
      </c>
      <c r="B79" s="67" t="s">
        <v>469</v>
      </c>
      <c r="C79" s="70" t="s">
        <v>470</v>
      </c>
      <c r="D79" s="69" t="s">
        <v>471</v>
      </c>
      <c r="E79" s="461">
        <v>161</v>
      </c>
      <c r="F79" s="461">
        <v>2262</v>
      </c>
      <c r="G79" s="461">
        <v>62</v>
      </c>
      <c r="H79" s="461">
        <v>700</v>
      </c>
      <c r="I79" s="461">
        <v>21</v>
      </c>
      <c r="J79" s="461">
        <v>150</v>
      </c>
      <c r="K79" s="461">
        <v>1</v>
      </c>
      <c r="L79" s="461">
        <v>22</v>
      </c>
      <c r="M79" s="461">
        <v>1835</v>
      </c>
    </row>
    <row r="80" spans="1:13" ht="22.5">
      <c r="A80" s="66" t="s">
        <v>472</v>
      </c>
      <c r="B80" s="71" t="s">
        <v>473</v>
      </c>
      <c r="C80" s="70" t="s">
        <v>474</v>
      </c>
      <c r="D80" s="69" t="s">
        <v>475</v>
      </c>
      <c r="E80" s="461">
        <v>139</v>
      </c>
      <c r="F80" s="461">
        <v>1756</v>
      </c>
      <c r="G80" s="461">
        <v>42</v>
      </c>
      <c r="H80" s="461">
        <v>358</v>
      </c>
      <c r="I80" s="461">
        <v>2</v>
      </c>
      <c r="J80" s="461">
        <v>40</v>
      </c>
      <c r="K80" s="461">
        <v>0</v>
      </c>
      <c r="L80" s="461">
        <v>9</v>
      </c>
      <c r="M80" s="461">
        <v>1250</v>
      </c>
    </row>
    <row r="81" spans="1:13" ht="56.25">
      <c r="A81" s="66" t="s">
        <v>476</v>
      </c>
      <c r="B81" s="67" t="s">
        <v>477</v>
      </c>
      <c r="C81" s="70" t="s">
        <v>478</v>
      </c>
      <c r="D81" s="69" t="s">
        <v>479</v>
      </c>
      <c r="E81" s="461">
        <v>124</v>
      </c>
      <c r="F81" s="461">
        <v>1370</v>
      </c>
      <c r="G81" s="461">
        <v>40</v>
      </c>
      <c r="H81" s="461">
        <v>337</v>
      </c>
      <c r="I81" s="461">
        <v>12</v>
      </c>
      <c r="J81" s="461">
        <v>78</v>
      </c>
      <c r="K81" s="461">
        <v>1</v>
      </c>
      <c r="L81" s="461">
        <v>22</v>
      </c>
      <c r="M81" s="461">
        <v>1192</v>
      </c>
    </row>
    <row r="82" spans="1:13" ht="22.5">
      <c r="A82" s="66" t="s">
        <v>480</v>
      </c>
      <c r="B82" s="72" t="s">
        <v>481</v>
      </c>
      <c r="C82" s="70" t="s">
        <v>482</v>
      </c>
      <c r="D82" s="69" t="s">
        <v>483</v>
      </c>
      <c r="E82" s="461">
        <v>139</v>
      </c>
      <c r="F82" s="461">
        <v>1244</v>
      </c>
      <c r="G82" s="461">
        <v>38</v>
      </c>
      <c r="H82" s="461">
        <v>235</v>
      </c>
      <c r="I82" s="461">
        <v>4</v>
      </c>
      <c r="J82" s="461">
        <v>86</v>
      </c>
      <c r="K82" s="461">
        <v>0</v>
      </c>
      <c r="L82" s="461">
        <v>28</v>
      </c>
      <c r="M82" s="461">
        <v>859</v>
      </c>
    </row>
    <row r="83" spans="1:13" ht="31.5" customHeight="1">
      <c r="A83" s="788" t="s">
        <v>484</v>
      </c>
      <c r="B83" s="788"/>
      <c r="C83" s="788"/>
      <c r="D83" s="788"/>
      <c r="E83" s="60">
        <f aca="true" t="shared" si="10" ref="E83:M83">SUM(E74,E75,E76,E77,E78,E79,E80,E81,E82)</f>
        <v>1837</v>
      </c>
      <c r="F83" s="60">
        <f t="shared" si="10"/>
        <v>23023</v>
      </c>
      <c r="G83" s="60">
        <f t="shared" si="10"/>
        <v>569</v>
      </c>
      <c r="H83" s="60">
        <f t="shared" si="10"/>
        <v>4978</v>
      </c>
      <c r="I83" s="60">
        <f t="shared" si="10"/>
        <v>162</v>
      </c>
      <c r="J83" s="60">
        <f t="shared" si="10"/>
        <v>2081</v>
      </c>
      <c r="K83" s="60">
        <f t="shared" si="10"/>
        <v>5</v>
      </c>
      <c r="L83" s="60">
        <f t="shared" si="10"/>
        <v>365</v>
      </c>
      <c r="M83" s="60">
        <f t="shared" si="10"/>
        <v>17334</v>
      </c>
    </row>
    <row r="84" spans="1:13" ht="26.25" customHeight="1">
      <c r="A84" s="796" t="s">
        <v>1714</v>
      </c>
      <c r="B84" s="796"/>
      <c r="C84" s="796"/>
      <c r="D84" s="796"/>
      <c r="E84" s="787"/>
      <c r="F84" s="787"/>
      <c r="G84" s="787"/>
      <c r="H84" s="787"/>
      <c r="I84" s="787"/>
      <c r="J84" s="787"/>
      <c r="K84" s="787"/>
      <c r="L84" s="787"/>
      <c r="M84" s="787"/>
    </row>
    <row r="85" spans="1:13" ht="275.25" customHeight="1">
      <c r="A85" s="73" t="s">
        <v>485</v>
      </c>
      <c r="B85" s="74" t="s">
        <v>486</v>
      </c>
      <c r="C85" s="75" t="s">
        <v>487</v>
      </c>
      <c r="D85" s="292" t="s">
        <v>36</v>
      </c>
      <c r="E85" s="294">
        <v>142</v>
      </c>
      <c r="F85" s="294">
        <v>1067</v>
      </c>
      <c r="G85" s="294">
        <v>12</v>
      </c>
      <c r="H85" s="294">
        <v>49</v>
      </c>
      <c r="I85" s="294">
        <v>29</v>
      </c>
      <c r="J85" s="294">
        <v>771</v>
      </c>
      <c r="K85" s="294">
        <v>0</v>
      </c>
      <c r="L85" s="294">
        <v>14</v>
      </c>
      <c r="M85" s="294">
        <v>312</v>
      </c>
    </row>
    <row r="86" spans="1:13" ht="56.25">
      <c r="A86" s="73" t="s">
        <v>488</v>
      </c>
      <c r="B86" s="74" t="s">
        <v>489</v>
      </c>
      <c r="C86" s="75" t="s">
        <v>490</v>
      </c>
      <c r="D86" s="292" t="s">
        <v>33</v>
      </c>
      <c r="E86" s="294">
        <v>174</v>
      </c>
      <c r="F86" s="294">
        <v>3576</v>
      </c>
      <c r="G86" s="294">
        <v>28</v>
      </c>
      <c r="H86" s="294">
        <v>141</v>
      </c>
      <c r="I86" s="294">
        <v>79</v>
      </c>
      <c r="J86" s="294">
        <v>2910</v>
      </c>
      <c r="K86" s="294">
        <v>0</v>
      </c>
      <c r="L86" s="294">
        <v>13</v>
      </c>
      <c r="M86" s="294">
        <v>557</v>
      </c>
    </row>
    <row r="87" spans="1:13" ht="56.25">
      <c r="A87" s="73" t="s">
        <v>491</v>
      </c>
      <c r="B87" s="74" t="s">
        <v>492</v>
      </c>
      <c r="C87" s="75" t="s">
        <v>493</v>
      </c>
      <c r="D87" s="292" t="s">
        <v>38</v>
      </c>
      <c r="E87" s="294">
        <v>146</v>
      </c>
      <c r="F87" s="294">
        <v>1596</v>
      </c>
      <c r="G87" s="294">
        <v>18</v>
      </c>
      <c r="H87" s="294">
        <v>68</v>
      </c>
      <c r="I87" s="294">
        <v>37</v>
      </c>
      <c r="J87" s="294">
        <v>284</v>
      </c>
      <c r="K87" s="294">
        <v>0</v>
      </c>
      <c r="L87" s="294">
        <v>11</v>
      </c>
      <c r="M87" s="294">
        <v>1302</v>
      </c>
    </row>
    <row r="88" spans="1:13" ht="78.75">
      <c r="A88" s="73" t="s">
        <v>494</v>
      </c>
      <c r="B88" s="74" t="s">
        <v>495</v>
      </c>
      <c r="C88" s="75" t="s">
        <v>496</v>
      </c>
      <c r="D88" s="292" t="s">
        <v>13</v>
      </c>
      <c r="E88" s="294">
        <v>168</v>
      </c>
      <c r="F88" s="294">
        <v>4557</v>
      </c>
      <c r="G88" s="294">
        <v>25</v>
      </c>
      <c r="H88" s="294">
        <v>129</v>
      </c>
      <c r="I88" s="294">
        <v>124</v>
      </c>
      <c r="J88" s="294">
        <v>2184</v>
      </c>
      <c r="K88" s="294">
        <v>0</v>
      </c>
      <c r="L88" s="294">
        <v>44</v>
      </c>
      <c r="M88" s="294">
        <v>2197</v>
      </c>
    </row>
    <row r="89" spans="1:13" ht="56.25">
      <c r="A89" s="73" t="s">
        <v>497</v>
      </c>
      <c r="B89" s="74" t="s">
        <v>492</v>
      </c>
      <c r="C89" s="75" t="s">
        <v>498</v>
      </c>
      <c r="D89" s="292" t="s">
        <v>21</v>
      </c>
      <c r="E89" s="294">
        <v>165</v>
      </c>
      <c r="F89" s="294">
        <v>3555</v>
      </c>
      <c r="G89" s="294">
        <v>18</v>
      </c>
      <c r="H89" s="294">
        <v>113</v>
      </c>
      <c r="I89" s="294">
        <v>140</v>
      </c>
      <c r="J89" s="294">
        <v>2034</v>
      </c>
      <c r="K89" s="294">
        <v>0</v>
      </c>
      <c r="L89" s="294">
        <v>43</v>
      </c>
      <c r="M89" s="294">
        <v>1350</v>
      </c>
    </row>
    <row r="90" spans="1:13" ht="90">
      <c r="A90" s="73" t="s">
        <v>499</v>
      </c>
      <c r="B90" s="74" t="s">
        <v>500</v>
      </c>
      <c r="C90" s="75" t="s">
        <v>501</v>
      </c>
      <c r="D90" s="292" t="s">
        <v>42</v>
      </c>
      <c r="E90" s="294">
        <v>151</v>
      </c>
      <c r="F90" s="294">
        <v>1018</v>
      </c>
      <c r="G90" s="294">
        <v>14</v>
      </c>
      <c r="H90" s="294">
        <v>48</v>
      </c>
      <c r="I90" s="294">
        <v>60</v>
      </c>
      <c r="J90" s="294">
        <v>673</v>
      </c>
      <c r="K90" s="294">
        <v>0</v>
      </c>
      <c r="L90" s="294">
        <v>7</v>
      </c>
      <c r="M90" s="294">
        <v>345</v>
      </c>
    </row>
    <row r="91" spans="1:13" ht="90">
      <c r="A91" s="73" t="s">
        <v>502</v>
      </c>
      <c r="B91" s="74" t="s">
        <v>503</v>
      </c>
      <c r="C91" s="75" t="s">
        <v>504</v>
      </c>
      <c r="D91" s="292" t="s">
        <v>44</v>
      </c>
      <c r="E91" s="294">
        <v>137</v>
      </c>
      <c r="F91" s="294">
        <v>989</v>
      </c>
      <c r="G91" s="294">
        <v>11</v>
      </c>
      <c r="H91" s="294">
        <v>39</v>
      </c>
      <c r="I91" s="294">
        <v>23</v>
      </c>
      <c r="J91" s="294">
        <v>630</v>
      </c>
      <c r="K91" s="294">
        <v>0</v>
      </c>
      <c r="L91" s="294">
        <v>8</v>
      </c>
      <c r="M91" s="294">
        <v>393</v>
      </c>
    </row>
    <row r="92" spans="1:13" ht="25.5" customHeight="1">
      <c r="A92" s="788" t="s">
        <v>505</v>
      </c>
      <c r="B92" s="788"/>
      <c r="C92" s="788"/>
      <c r="D92" s="788"/>
      <c r="E92" s="293">
        <f aca="true" t="shared" si="11" ref="E92:M92">SUM(E85:E91)</f>
        <v>1083</v>
      </c>
      <c r="F92" s="293">
        <f t="shared" si="11"/>
        <v>16358</v>
      </c>
      <c r="G92" s="293">
        <f t="shared" si="11"/>
        <v>126</v>
      </c>
      <c r="H92" s="293">
        <f t="shared" si="11"/>
        <v>587</v>
      </c>
      <c r="I92" s="293">
        <f t="shared" si="11"/>
        <v>492</v>
      </c>
      <c r="J92" s="293">
        <f t="shared" si="11"/>
        <v>9486</v>
      </c>
      <c r="K92" s="293">
        <f t="shared" si="11"/>
        <v>0</v>
      </c>
      <c r="L92" s="293">
        <f t="shared" si="11"/>
        <v>140</v>
      </c>
      <c r="M92" s="293">
        <f t="shared" si="11"/>
        <v>6456</v>
      </c>
    </row>
    <row r="93" spans="1:13" ht="27" customHeight="1">
      <c r="A93" s="787" t="s">
        <v>1715</v>
      </c>
      <c r="B93" s="787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</row>
    <row r="94" spans="1:13" ht="67.5">
      <c r="A94" s="77" t="s">
        <v>506</v>
      </c>
      <c r="B94" s="78" t="s">
        <v>507</v>
      </c>
      <c r="C94" s="79" t="s">
        <v>508</v>
      </c>
      <c r="D94" s="80" t="s">
        <v>509</v>
      </c>
      <c r="E94" s="462">
        <v>51</v>
      </c>
      <c r="F94" s="462">
        <v>1806</v>
      </c>
      <c r="G94" s="462">
        <v>39</v>
      </c>
      <c r="H94" s="462">
        <v>321</v>
      </c>
      <c r="I94" s="462" t="s">
        <v>1189</v>
      </c>
      <c r="J94" s="462" t="s">
        <v>1189</v>
      </c>
      <c r="K94" s="462">
        <v>11</v>
      </c>
      <c r="L94" s="462" t="s">
        <v>1189</v>
      </c>
      <c r="M94" s="462">
        <v>1491</v>
      </c>
    </row>
    <row r="95" spans="1:13" ht="23.25" customHeight="1">
      <c r="A95" s="791" t="s">
        <v>510</v>
      </c>
      <c r="B95" s="791"/>
      <c r="C95" s="791"/>
      <c r="D95" s="791"/>
      <c r="E95" s="463">
        <v>51</v>
      </c>
      <c r="F95" s="463">
        <v>1806</v>
      </c>
      <c r="G95" s="463">
        <v>39</v>
      </c>
      <c r="H95" s="463">
        <v>321</v>
      </c>
      <c r="I95" s="463" t="s">
        <v>1189</v>
      </c>
      <c r="J95" s="463" t="s">
        <v>1189</v>
      </c>
      <c r="K95" s="463">
        <v>11</v>
      </c>
      <c r="L95" s="463" t="s">
        <v>1189</v>
      </c>
      <c r="M95" s="463">
        <v>1491</v>
      </c>
    </row>
    <row r="96" spans="1:13" ht="22.5" customHeight="1">
      <c r="A96" s="787" t="s">
        <v>1716</v>
      </c>
      <c r="B96" s="787"/>
      <c r="C96" s="787"/>
      <c r="D96" s="787"/>
      <c r="E96" s="787"/>
      <c r="F96" s="787"/>
      <c r="G96" s="787"/>
      <c r="H96" s="787"/>
      <c r="I96" s="787"/>
      <c r="J96" s="787"/>
      <c r="K96" s="787"/>
      <c r="L96" s="787"/>
      <c r="M96" s="787"/>
    </row>
    <row r="97" spans="1:13" ht="243" customHeight="1">
      <c r="A97" s="279" t="s">
        <v>511</v>
      </c>
      <c r="B97" s="81" t="s">
        <v>512</v>
      </c>
      <c r="C97" s="82" t="s">
        <v>513</v>
      </c>
      <c r="D97" s="83" t="s">
        <v>514</v>
      </c>
      <c r="E97" s="296">
        <v>209</v>
      </c>
      <c r="F97" s="296">
        <v>3321</v>
      </c>
      <c r="G97" s="296">
        <v>48</v>
      </c>
      <c r="H97" s="296">
        <v>368</v>
      </c>
      <c r="I97" s="296">
        <v>1</v>
      </c>
      <c r="J97" s="296">
        <v>199</v>
      </c>
      <c r="K97" s="296">
        <v>1</v>
      </c>
      <c r="L97" s="296">
        <v>107</v>
      </c>
      <c r="M97" s="296">
        <v>2372</v>
      </c>
    </row>
    <row r="98" spans="1:13" ht="33.75">
      <c r="A98" s="279" t="s">
        <v>515</v>
      </c>
      <c r="B98" s="81" t="s">
        <v>516</v>
      </c>
      <c r="C98" s="82" t="s">
        <v>517</v>
      </c>
      <c r="D98" s="83" t="s">
        <v>518</v>
      </c>
      <c r="E98" s="296">
        <v>182</v>
      </c>
      <c r="F98" s="296">
        <v>3243</v>
      </c>
      <c r="G98" s="296">
        <v>32</v>
      </c>
      <c r="H98" s="296">
        <v>285</v>
      </c>
      <c r="I98" s="297" t="s">
        <v>1189</v>
      </c>
      <c r="J98" s="296">
        <v>152</v>
      </c>
      <c r="K98" s="297" t="s">
        <v>1189</v>
      </c>
      <c r="L98" s="296">
        <v>54</v>
      </c>
      <c r="M98" s="296">
        <v>2428</v>
      </c>
    </row>
    <row r="99" spans="1:13" ht="33.75">
      <c r="A99" s="279" t="s">
        <v>519</v>
      </c>
      <c r="B99" s="81" t="s">
        <v>516</v>
      </c>
      <c r="C99" s="82" t="s">
        <v>520</v>
      </c>
      <c r="D99" s="83" t="s">
        <v>521</v>
      </c>
      <c r="E99" s="296">
        <v>192</v>
      </c>
      <c r="F99" s="296">
        <v>2803</v>
      </c>
      <c r="G99" s="296">
        <v>64</v>
      </c>
      <c r="H99" s="296">
        <v>380</v>
      </c>
      <c r="I99" s="297" t="s">
        <v>1189</v>
      </c>
      <c r="J99" s="296">
        <v>161</v>
      </c>
      <c r="K99" s="297" t="s">
        <v>1189</v>
      </c>
      <c r="L99" s="296">
        <v>31</v>
      </c>
      <c r="M99" s="296">
        <v>1842</v>
      </c>
    </row>
    <row r="100" spans="1:13" ht="56.25">
      <c r="A100" s="279"/>
      <c r="B100" s="81" t="s">
        <v>1361</v>
      </c>
      <c r="C100" s="295" t="s">
        <v>1359</v>
      </c>
      <c r="D100" s="295" t="s">
        <v>1360</v>
      </c>
      <c r="E100" s="296">
        <v>51</v>
      </c>
      <c r="F100" s="296">
        <v>764</v>
      </c>
      <c r="G100" s="296">
        <v>15</v>
      </c>
      <c r="H100" s="296">
        <v>108</v>
      </c>
      <c r="I100" s="297" t="s">
        <v>1189</v>
      </c>
      <c r="J100" s="296">
        <v>54</v>
      </c>
      <c r="K100" s="297" t="s">
        <v>1189</v>
      </c>
      <c r="L100" s="296">
        <v>2</v>
      </c>
      <c r="M100" s="296">
        <v>542</v>
      </c>
    </row>
    <row r="101" spans="1:13" ht="210" customHeight="1">
      <c r="A101" s="279" t="s">
        <v>522</v>
      </c>
      <c r="B101" s="81" t="s">
        <v>523</v>
      </c>
      <c r="C101" s="82" t="s">
        <v>513</v>
      </c>
      <c r="D101" s="83" t="s">
        <v>524</v>
      </c>
      <c r="E101" s="296">
        <v>227</v>
      </c>
      <c r="F101" s="296">
        <v>3647</v>
      </c>
      <c r="G101" s="296">
        <v>51</v>
      </c>
      <c r="H101" s="296">
        <v>337</v>
      </c>
      <c r="I101" s="297" t="s">
        <v>1189</v>
      </c>
      <c r="J101" s="296">
        <v>244</v>
      </c>
      <c r="K101" s="297" t="s">
        <v>1189</v>
      </c>
      <c r="L101" s="296">
        <v>26</v>
      </c>
      <c r="M101" s="296">
        <v>2220</v>
      </c>
    </row>
    <row r="102" spans="1:13" ht="84.75" customHeight="1">
      <c r="A102" s="279" t="s">
        <v>525</v>
      </c>
      <c r="B102" s="81" t="s">
        <v>526</v>
      </c>
      <c r="C102" s="82" t="s">
        <v>527</v>
      </c>
      <c r="D102" s="83" t="s">
        <v>528</v>
      </c>
      <c r="E102" s="296">
        <v>101</v>
      </c>
      <c r="F102" s="296">
        <v>1731</v>
      </c>
      <c r="G102" s="296">
        <v>48</v>
      </c>
      <c r="H102" s="296">
        <v>250</v>
      </c>
      <c r="I102" s="296">
        <v>3</v>
      </c>
      <c r="J102" s="296">
        <v>85</v>
      </c>
      <c r="K102" s="297" t="s">
        <v>1189</v>
      </c>
      <c r="L102" s="296">
        <v>34</v>
      </c>
      <c r="M102" s="296">
        <v>1108</v>
      </c>
    </row>
    <row r="103" spans="1:13" ht="52.5" customHeight="1">
      <c r="A103" s="279" t="s">
        <v>529</v>
      </c>
      <c r="B103" s="81" t="s">
        <v>530</v>
      </c>
      <c r="C103" s="82" t="s">
        <v>531</v>
      </c>
      <c r="D103" s="83" t="s">
        <v>532</v>
      </c>
      <c r="E103" s="296">
        <v>103</v>
      </c>
      <c r="F103" s="296">
        <v>1618</v>
      </c>
      <c r="G103" s="296">
        <v>42</v>
      </c>
      <c r="H103" s="296">
        <v>264</v>
      </c>
      <c r="I103" s="296">
        <v>1</v>
      </c>
      <c r="J103" s="296">
        <v>126</v>
      </c>
      <c r="K103" s="297" t="s">
        <v>1189</v>
      </c>
      <c r="L103" s="296">
        <v>23</v>
      </c>
      <c r="M103" s="296">
        <v>1200</v>
      </c>
    </row>
    <row r="104" spans="1:13" ht="78.75">
      <c r="A104" s="279" t="s">
        <v>533</v>
      </c>
      <c r="B104" s="81" t="s">
        <v>534</v>
      </c>
      <c r="C104" s="82" t="s">
        <v>535</v>
      </c>
      <c r="D104" s="83" t="s">
        <v>536</v>
      </c>
      <c r="E104" s="296">
        <v>93</v>
      </c>
      <c r="F104" s="296">
        <v>1152</v>
      </c>
      <c r="G104" s="296">
        <v>20</v>
      </c>
      <c r="H104" s="296">
        <v>92</v>
      </c>
      <c r="I104" s="297" t="s">
        <v>1189</v>
      </c>
      <c r="J104" s="296">
        <v>66</v>
      </c>
      <c r="K104" s="297" t="s">
        <v>1189</v>
      </c>
      <c r="L104" s="296">
        <v>16</v>
      </c>
      <c r="M104" s="296">
        <v>705</v>
      </c>
    </row>
    <row r="105" spans="1:13" ht="101.25">
      <c r="A105" s="279" t="s">
        <v>538</v>
      </c>
      <c r="B105" s="81" t="s">
        <v>539</v>
      </c>
      <c r="C105" s="82" t="s">
        <v>540</v>
      </c>
      <c r="D105" s="83" t="s">
        <v>541</v>
      </c>
      <c r="E105" s="296">
        <v>91</v>
      </c>
      <c r="F105" s="296">
        <v>1495</v>
      </c>
      <c r="G105" s="296">
        <v>12</v>
      </c>
      <c r="H105" s="296">
        <v>110</v>
      </c>
      <c r="I105" s="297" t="s">
        <v>1189</v>
      </c>
      <c r="J105" s="296">
        <v>61</v>
      </c>
      <c r="K105" s="297" t="s">
        <v>1189</v>
      </c>
      <c r="L105" s="296">
        <v>14</v>
      </c>
      <c r="M105" s="296">
        <v>882</v>
      </c>
    </row>
    <row r="106" spans="1:13" ht="27.75" customHeight="1">
      <c r="A106" s="788" t="s">
        <v>510</v>
      </c>
      <c r="B106" s="788"/>
      <c r="C106" s="788"/>
      <c r="D106" s="788"/>
      <c r="E106" s="293">
        <f aca="true" t="shared" si="12" ref="E106:M106">SUM(E97:E105)</f>
        <v>1249</v>
      </c>
      <c r="F106" s="293">
        <f t="shared" si="12"/>
        <v>19774</v>
      </c>
      <c r="G106" s="293">
        <f t="shared" si="12"/>
        <v>332</v>
      </c>
      <c r="H106" s="293">
        <f t="shared" si="12"/>
        <v>2194</v>
      </c>
      <c r="I106" s="293">
        <f t="shared" si="12"/>
        <v>5</v>
      </c>
      <c r="J106" s="293">
        <f t="shared" si="12"/>
        <v>1148</v>
      </c>
      <c r="K106" s="293">
        <f t="shared" si="12"/>
        <v>1</v>
      </c>
      <c r="L106" s="293">
        <f t="shared" si="12"/>
        <v>307</v>
      </c>
      <c r="M106" s="293">
        <f t="shared" si="12"/>
        <v>13299</v>
      </c>
    </row>
    <row r="107" spans="1:13" ht="25.5" customHeight="1">
      <c r="A107" s="787" t="s">
        <v>1717</v>
      </c>
      <c r="B107" s="787"/>
      <c r="C107" s="787"/>
      <c r="D107" s="787"/>
      <c r="E107" s="787"/>
      <c r="F107" s="787"/>
      <c r="G107" s="787"/>
      <c r="H107" s="787"/>
      <c r="I107" s="787"/>
      <c r="J107" s="787"/>
      <c r="K107" s="787"/>
      <c r="L107" s="787"/>
      <c r="M107" s="787"/>
    </row>
    <row r="108" spans="1:13" ht="62.25" customHeight="1">
      <c r="A108" s="298" t="s">
        <v>542</v>
      </c>
      <c r="B108" s="299" t="s">
        <v>543</v>
      </c>
      <c r="C108" s="300" t="s">
        <v>544</v>
      </c>
      <c r="D108" s="301" t="s">
        <v>545</v>
      </c>
      <c r="E108" s="579">
        <v>148</v>
      </c>
      <c r="F108" s="579">
        <v>2050</v>
      </c>
      <c r="G108" s="579">
        <v>36</v>
      </c>
      <c r="H108" s="579">
        <v>375</v>
      </c>
      <c r="I108" s="579">
        <v>2</v>
      </c>
      <c r="J108" s="579">
        <v>64</v>
      </c>
      <c r="K108" s="301">
        <v>0</v>
      </c>
      <c r="L108" s="579">
        <v>53</v>
      </c>
      <c r="M108" s="579">
        <v>1621</v>
      </c>
    </row>
    <row r="109" spans="1:13" ht="67.5">
      <c r="A109" s="298" t="s">
        <v>546</v>
      </c>
      <c r="B109" s="299" t="s">
        <v>547</v>
      </c>
      <c r="C109" s="300" t="s">
        <v>548</v>
      </c>
      <c r="D109" s="301" t="s">
        <v>549</v>
      </c>
      <c r="E109" s="579">
        <v>89</v>
      </c>
      <c r="F109" s="579">
        <v>1274</v>
      </c>
      <c r="G109" s="579">
        <v>28</v>
      </c>
      <c r="H109" s="579">
        <v>222</v>
      </c>
      <c r="I109" s="579">
        <v>0</v>
      </c>
      <c r="J109" s="579">
        <v>30</v>
      </c>
      <c r="K109" s="301">
        <v>0</v>
      </c>
      <c r="L109" s="579">
        <v>23</v>
      </c>
      <c r="M109" s="579">
        <v>1010</v>
      </c>
    </row>
    <row r="110" spans="1:13" ht="67.5">
      <c r="A110" s="298" t="s">
        <v>537</v>
      </c>
      <c r="B110" s="299" t="s">
        <v>550</v>
      </c>
      <c r="C110" s="300" t="s">
        <v>551</v>
      </c>
      <c r="D110" s="301" t="s">
        <v>552</v>
      </c>
      <c r="E110" s="579">
        <v>53</v>
      </c>
      <c r="F110" s="579">
        <v>962</v>
      </c>
      <c r="G110" s="579">
        <v>17</v>
      </c>
      <c r="H110" s="579">
        <v>170</v>
      </c>
      <c r="I110" s="579">
        <v>1</v>
      </c>
      <c r="J110" s="579">
        <v>24</v>
      </c>
      <c r="K110" s="301">
        <v>0</v>
      </c>
      <c r="L110" s="579">
        <v>23</v>
      </c>
      <c r="M110" s="579">
        <v>698</v>
      </c>
    </row>
    <row r="111" spans="1:13" ht="71.25" customHeight="1">
      <c r="A111" s="298" t="s">
        <v>553</v>
      </c>
      <c r="B111" s="299" t="s">
        <v>554</v>
      </c>
      <c r="C111" s="300" t="s">
        <v>555</v>
      </c>
      <c r="D111" s="301" t="s">
        <v>556</v>
      </c>
      <c r="E111" s="579">
        <v>22</v>
      </c>
      <c r="F111" s="579">
        <v>776</v>
      </c>
      <c r="G111" s="579">
        <v>7</v>
      </c>
      <c r="H111" s="579">
        <v>158</v>
      </c>
      <c r="I111" s="579">
        <v>8</v>
      </c>
      <c r="J111" s="579">
        <v>129</v>
      </c>
      <c r="K111" s="579">
        <v>1</v>
      </c>
      <c r="L111" s="579">
        <v>9</v>
      </c>
      <c r="M111" s="579">
        <v>640</v>
      </c>
    </row>
    <row r="112" spans="1:13" ht="23.25" customHeight="1">
      <c r="A112" s="788" t="s">
        <v>557</v>
      </c>
      <c r="B112" s="788"/>
      <c r="C112" s="788"/>
      <c r="D112" s="788"/>
      <c r="E112" s="580">
        <f aca="true" t="shared" si="13" ref="E112:M112">SUM(E108:E111)</f>
        <v>312</v>
      </c>
      <c r="F112" s="580">
        <f t="shared" si="13"/>
        <v>5062</v>
      </c>
      <c r="G112" s="580">
        <f t="shared" si="13"/>
        <v>88</v>
      </c>
      <c r="H112" s="580">
        <f t="shared" si="13"/>
        <v>925</v>
      </c>
      <c r="I112" s="580">
        <f t="shared" si="13"/>
        <v>11</v>
      </c>
      <c r="J112" s="580">
        <f t="shared" si="13"/>
        <v>247</v>
      </c>
      <c r="K112" s="580">
        <f t="shared" si="13"/>
        <v>1</v>
      </c>
      <c r="L112" s="580">
        <f t="shared" si="13"/>
        <v>108</v>
      </c>
      <c r="M112" s="580">
        <f t="shared" si="13"/>
        <v>3969</v>
      </c>
    </row>
    <row r="113" spans="1:13" ht="25.5" customHeight="1">
      <c r="A113" s="787" t="s">
        <v>1718</v>
      </c>
      <c r="B113" s="787"/>
      <c r="C113" s="787"/>
      <c r="D113" s="787"/>
      <c r="E113" s="787"/>
      <c r="F113" s="787"/>
      <c r="G113" s="787"/>
      <c r="H113" s="787"/>
      <c r="I113" s="787"/>
      <c r="J113" s="787"/>
      <c r="K113" s="787"/>
      <c r="L113" s="787"/>
      <c r="M113" s="787"/>
    </row>
    <row r="114" spans="1:13" ht="228" customHeight="1">
      <c r="A114" s="84" t="s">
        <v>558</v>
      </c>
      <c r="B114" s="85" t="s">
        <v>559</v>
      </c>
      <c r="C114" s="86" t="s">
        <v>560</v>
      </c>
      <c r="D114" s="87" t="s">
        <v>561</v>
      </c>
      <c r="E114" s="302">
        <v>82</v>
      </c>
      <c r="F114" s="302">
        <v>701</v>
      </c>
      <c r="G114" s="302">
        <v>18</v>
      </c>
      <c r="H114" s="302">
        <v>55</v>
      </c>
      <c r="I114" s="302">
        <v>85</v>
      </c>
      <c r="J114" s="302">
        <v>913</v>
      </c>
      <c r="K114" s="302">
        <v>0</v>
      </c>
      <c r="L114" s="302">
        <v>4</v>
      </c>
      <c r="M114" s="302">
        <v>1199</v>
      </c>
    </row>
    <row r="115" spans="1:13" ht="123.75">
      <c r="A115" s="84" t="s">
        <v>562</v>
      </c>
      <c r="B115" s="85" t="s">
        <v>563</v>
      </c>
      <c r="C115" s="86" t="s">
        <v>560</v>
      </c>
      <c r="D115" s="87" t="s">
        <v>564</v>
      </c>
      <c r="E115" s="295">
        <v>63</v>
      </c>
      <c r="F115" s="295">
        <v>724</v>
      </c>
      <c r="G115" s="295">
        <v>7</v>
      </c>
      <c r="H115" s="295">
        <v>75</v>
      </c>
      <c r="I115" s="295">
        <v>53</v>
      </c>
      <c r="J115" s="295">
        <v>955</v>
      </c>
      <c r="K115" s="295">
        <v>0</v>
      </c>
      <c r="L115" s="295">
        <v>11</v>
      </c>
      <c r="M115" s="295">
        <v>1169</v>
      </c>
    </row>
    <row r="116" spans="1:13" ht="90">
      <c r="A116" s="84" t="s">
        <v>565</v>
      </c>
      <c r="B116" s="85" t="s">
        <v>566</v>
      </c>
      <c r="C116" s="86" t="s">
        <v>567</v>
      </c>
      <c r="D116" s="87" t="s">
        <v>568</v>
      </c>
      <c r="E116" s="295">
        <v>35</v>
      </c>
      <c r="F116" s="295">
        <v>301</v>
      </c>
      <c r="G116" s="295">
        <v>3</v>
      </c>
      <c r="H116" s="295">
        <v>21</v>
      </c>
      <c r="I116" s="295">
        <v>36</v>
      </c>
      <c r="J116" s="295">
        <v>379</v>
      </c>
      <c r="K116" s="295">
        <v>0</v>
      </c>
      <c r="L116" s="295">
        <v>0</v>
      </c>
      <c r="M116" s="295">
        <v>423</v>
      </c>
    </row>
    <row r="117" spans="1:13" ht="26.25" customHeight="1">
      <c r="A117" s="788" t="s">
        <v>569</v>
      </c>
      <c r="B117" s="788"/>
      <c r="C117" s="788"/>
      <c r="D117" s="788"/>
      <c r="E117" s="32">
        <v>180</v>
      </c>
      <c r="F117" s="464">
        <v>1726</v>
      </c>
      <c r="G117" s="32">
        <v>28</v>
      </c>
      <c r="H117" s="32">
        <v>151</v>
      </c>
      <c r="I117" s="32">
        <v>174</v>
      </c>
      <c r="J117" s="464">
        <v>2247</v>
      </c>
      <c r="K117" s="32">
        <v>0</v>
      </c>
      <c r="L117" s="32">
        <v>15</v>
      </c>
      <c r="M117" s="464">
        <v>2791</v>
      </c>
    </row>
    <row r="118" spans="1:13" ht="25.5" customHeight="1">
      <c r="A118" s="787" t="s">
        <v>1719</v>
      </c>
      <c r="B118" s="787"/>
      <c r="C118" s="787"/>
      <c r="D118" s="787"/>
      <c r="E118" s="787"/>
      <c r="F118" s="787"/>
      <c r="G118" s="787"/>
      <c r="H118" s="787"/>
      <c r="I118" s="787"/>
      <c r="J118" s="787"/>
      <c r="K118" s="787"/>
      <c r="L118" s="787"/>
      <c r="M118" s="787"/>
    </row>
    <row r="119" spans="1:13" ht="124.5" customHeight="1">
      <c r="A119" s="88" t="s">
        <v>256</v>
      </c>
      <c r="B119" s="89" t="s">
        <v>570</v>
      </c>
      <c r="C119" s="90" t="s">
        <v>571</v>
      </c>
      <c r="D119" s="91" t="s">
        <v>572</v>
      </c>
      <c r="E119" s="465">
        <v>86</v>
      </c>
      <c r="F119" s="465">
        <v>965</v>
      </c>
      <c r="G119" s="465">
        <v>20</v>
      </c>
      <c r="H119" s="465">
        <v>88</v>
      </c>
      <c r="I119" s="465">
        <v>5</v>
      </c>
      <c r="J119" s="465">
        <v>33</v>
      </c>
      <c r="K119" s="465">
        <v>1</v>
      </c>
      <c r="L119" s="465">
        <v>47</v>
      </c>
      <c r="M119" s="465">
        <v>915</v>
      </c>
    </row>
    <row r="120" spans="1:13" ht="128.25" customHeight="1">
      <c r="A120" s="92" t="s">
        <v>573</v>
      </c>
      <c r="B120" s="93" t="s">
        <v>570</v>
      </c>
      <c r="C120" s="94" t="s">
        <v>574</v>
      </c>
      <c r="D120" s="95" t="s">
        <v>575</v>
      </c>
      <c r="E120" s="465">
        <v>88</v>
      </c>
      <c r="F120" s="465">
        <v>766</v>
      </c>
      <c r="G120" s="465">
        <v>36</v>
      </c>
      <c r="H120" s="465">
        <v>202</v>
      </c>
      <c r="I120" s="465">
        <v>7</v>
      </c>
      <c r="J120" s="465">
        <v>30</v>
      </c>
      <c r="K120" s="465">
        <v>0</v>
      </c>
      <c r="L120" s="465">
        <v>6</v>
      </c>
      <c r="M120" s="465">
        <v>1072</v>
      </c>
    </row>
    <row r="121" spans="1:13" ht="27" customHeight="1">
      <c r="A121" s="788" t="s">
        <v>576</v>
      </c>
      <c r="B121" s="788"/>
      <c r="C121" s="788"/>
      <c r="D121" s="788"/>
      <c r="E121" s="60">
        <f aca="true" t="shared" si="14" ref="E121:L121">SUM(E119,E120)</f>
        <v>174</v>
      </c>
      <c r="F121" s="60">
        <f t="shared" si="14"/>
        <v>1731</v>
      </c>
      <c r="G121" s="60">
        <f t="shared" si="14"/>
        <v>56</v>
      </c>
      <c r="H121" s="60">
        <f t="shared" si="14"/>
        <v>290</v>
      </c>
      <c r="I121" s="60">
        <f t="shared" si="14"/>
        <v>12</v>
      </c>
      <c r="J121" s="60">
        <f t="shared" si="14"/>
        <v>63</v>
      </c>
      <c r="K121" s="60">
        <f t="shared" si="14"/>
        <v>1</v>
      </c>
      <c r="L121" s="60">
        <f t="shared" si="14"/>
        <v>53</v>
      </c>
      <c r="M121" s="60">
        <f>SUM(M119,M120)</f>
        <v>1987</v>
      </c>
    </row>
    <row r="122" spans="1:13" ht="25.5" customHeight="1">
      <c r="A122" s="787" t="s">
        <v>1720</v>
      </c>
      <c r="B122" s="787"/>
      <c r="C122" s="787"/>
      <c r="D122" s="787"/>
      <c r="E122" s="787"/>
      <c r="F122" s="787"/>
      <c r="G122" s="787"/>
      <c r="H122" s="787"/>
      <c r="I122" s="787"/>
      <c r="J122" s="787"/>
      <c r="K122" s="787"/>
      <c r="L122" s="787"/>
      <c r="M122" s="787"/>
    </row>
    <row r="123" spans="1:13" ht="56.25">
      <c r="A123" s="96" t="s">
        <v>577</v>
      </c>
      <c r="B123" s="97" t="s">
        <v>578</v>
      </c>
      <c r="C123" s="98" t="s">
        <v>579</v>
      </c>
      <c r="D123" s="99" t="s">
        <v>580</v>
      </c>
      <c r="E123" s="307">
        <v>61</v>
      </c>
      <c r="F123" s="307">
        <v>1381</v>
      </c>
      <c r="G123" s="307">
        <v>31</v>
      </c>
      <c r="H123" s="307">
        <v>244</v>
      </c>
      <c r="I123" s="307">
        <v>30</v>
      </c>
      <c r="J123" s="307">
        <v>785</v>
      </c>
      <c r="K123" s="307">
        <v>1</v>
      </c>
      <c r="L123" s="307">
        <v>59</v>
      </c>
      <c r="M123" s="307">
        <v>794</v>
      </c>
    </row>
    <row r="124" spans="1:13" ht="90">
      <c r="A124" s="100" t="s">
        <v>581</v>
      </c>
      <c r="B124" s="101" t="s">
        <v>582</v>
      </c>
      <c r="C124" s="102" t="s">
        <v>583</v>
      </c>
      <c r="D124" s="103" t="s">
        <v>584</v>
      </c>
      <c r="E124" s="308">
        <v>46</v>
      </c>
      <c r="F124" s="308">
        <v>826</v>
      </c>
      <c r="G124" s="308">
        <v>37</v>
      </c>
      <c r="H124" s="308">
        <v>161</v>
      </c>
      <c r="I124" s="308">
        <v>17</v>
      </c>
      <c r="J124" s="308">
        <v>366</v>
      </c>
      <c r="K124" s="308">
        <v>0</v>
      </c>
      <c r="L124" s="308">
        <v>15</v>
      </c>
      <c r="M124" s="308">
        <v>671</v>
      </c>
    </row>
    <row r="125" spans="1:13" ht="27" customHeight="1">
      <c r="A125" s="788" t="s">
        <v>585</v>
      </c>
      <c r="B125" s="788"/>
      <c r="C125" s="788"/>
      <c r="D125" s="788"/>
      <c r="E125" s="60">
        <f aca="true" t="shared" si="15" ref="E125:M125">SUM(E123,E124)</f>
        <v>107</v>
      </c>
      <c r="F125" s="60">
        <f t="shared" si="15"/>
        <v>2207</v>
      </c>
      <c r="G125" s="60">
        <f t="shared" si="15"/>
        <v>68</v>
      </c>
      <c r="H125" s="60">
        <f t="shared" si="15"/>
        <v>405</v>
      </c>
      <c r="I125" s="60">
        <f t="shared" si="15"/>
        <v>47</v>
      </c>
      <c r="J125" s="60">
        <f t="shared" si="15"/>
        <v>1151</v>
      </c>
      <c r="K125" s="60">
        <f t="shared" si="15"/>
        <v>1</v>
      </c>
      <c r="L125" s="60">
        <f t="shared" si="15"/>
        <v>74</v>
      </c>
      <c r="M125" s="60">
        <f t="shared" si="15"/>
        <v>1465</v>
      </c>
    </row>
    <row r="126" spans="1:13" ht="27.75" customHeight="1">
      <c r="A126" s="787" t="s">
        <v>1721</v>
      </c>
      <c r="B126" s="787"/>
      <c r="C126" s="787"/>
      <c r="D126" s="787"/>
      <c r="E126" s="787"/>
      <c r="F126" s="787"/>
      <c r="G126" s="787"/>
      <c r="H126" s="787"/>
      <c r="I126" s="787"/>
      <c r="J126" s="787"/>
      <c r="K126" s="787"/>
      <c r="L126" s="787"/>
      <c r="M126" s="787"/>
    </row>
    <row r="127" spans="1:13" ht="33.75">
      <c r="A127" s="104" t="s">
        <v>586</v>
      </c>
      <c r="B127" s="72" t="s">
        <v>587</v>
      </c>
      <c r="C127" s="105" t="s">
        <v>588</v>
      </c>
      <c r="D127" s="69" t="s">
        <v>589</v>
      </c>
      <c r="E127" s="303">
        <v>54</v>
      </c>
      <c r="F127" s="303">
        <v>1114</v>
      </c>
      <c r="G127" s="303">
        <v>19</v>
      </c>
      <c r="H127" s="303">
        <v>218</v>
      </c>
      <c r="I127" s="303">
        <v>6</v>
      </c>
      <c r="J127" s="303">
        <v>114</v>
      </c>
      <c r="K127" s="303">
        <v>0</v>
      </c>
      <c r="L127" s="303">
        <v>32</v>
      </c>
      <c r="M127" s="303">
        <v>617</v>
      </c>
    </row>
    <row r="128" spans="1:13" ht="152.25" customHeight="1">
      <c r="A128" s="104" t="s">
        <v>590</v>
      </c>
      <c r="B128" s="72" t="s">
        <v>591</v>
      </c>
      <c r="C128" s="105" t="s">
        <v>592</v>
      </c>
      <c r="D128" s="69" t="s">
        <v>593</v>
      </c>
      <c r="E128" s="303">
        <v>58</v>
      </c>
      <c r="F128" s="303">
        <v>1176</v>
      </c>
      <c r="G128" s="303">
        <v>19</v>
      </c>
      <c r="H128" s="303">
        <v>209</v>
      </c>
      <c r="I128" s="303">
        <v>6</v>
      </c>
      <c r="J128" s="303">
        <v>110</v>
      </c>
      <c r="K128" s="303">
        <v>0</v>
      </c>
      <c r="L128" s="303">
        <v>31</v>
      </c>
      <c r="M128" s="303">
        <v>613</v>
      </c>
    </row>
    <row r="129" spans="1:13" ht="101.25">
      <c r="A129" s="106" t="s">
        <v>594</v>
      </c>
      <c r="B129" s="107" t="s">
        <v>595</v>
      </c>
      <c r="C129" s="108" t="s">
        <v>596</v>
      </c>
      <c r="D129" s="109" t="s">
        <v>597</v>
      </c>
      <c r="E129" s="303">
        <v>32</v>
      </c>
      <c r="F129" s="303">
        <v>668</v>
      </c>
      <c r="G129" s="303">
        <v>11</v>
      </c>
      <c r="H129" s="303">
        <v>131</v>
      </c>
      <c r="I129" s="303">
        <v>3</v>
      </c>
      <c r="J129" s="303">
        <v>68</v>
      </c>
      <c r="K129" s="303">
        <v>0</v>
      </c>
      <c r="L129" s="303">
        <v>17</v>
      </c>
      <c r="M129" s="303">
        <v>366</v>
      </c>
    </row>
    <row r="130" spans="1:13" ht="27" customHeight="1">
      <c r="A130" s="788" t="s">
        <v>598</v>
      </c>
      <c r="B130" s="788"/>
      <c r="C130" s="788"/>
      <c r="D130" s="788"/>
      <c r="E130" s="60">
        <f aca="true" t="shared" si="16" ref="E130:M130">SUM(E127:E129)</f>
        <v>144</v>
      </c>
      <c r="F130" s="60">
        <f t="shared" si="16"/>
        <v>2958</v>
      </c>
      <c r="G130" s="60">
        <f t="shared" si="16"/>
        <v>49</v>
      </c>
      <c r="H130" s="60">
        <f t="shared" si="16"/>
        <v>558</v>
      </c>
      <c r="I130" s="60">
        <f t="shared" si="16"/>
        <v>15</v>
      </c>
      <c r="J130" s="60">
        <f t="shared" si="16"/>
        <v>292</v>
      </c>
      <c r="K130" s="60">
        <f t="shared" si="16"/>
        <v>0</v>
      </c>
      <c r="L130" s="60">
        <f t="shared" si="16"/>
        <v>80</v>
      </c>
      <c r="M130" s="60">
        <f t="shared" si="16"/>
        <v>1596</v>
      </c>
    </row>
    <row r="131" spans="1:13" ht="27" customHeight="1">
      <c r="A131" s="787" t="s">
        <v>1722</v>
      </c>
      <c r="B131" s="787"/>
      <c r="C131" s="787"/>
      <c r="D131" s="787"/>
      <c r="E131" s="787"/>
      <c r="F131" s="787"/>
      <c r="G131" s="787"/>
      <c r="H131" s="787"/>
      <c r="I131" s="787"/>
      <c r="J131" s="787"/>
      <c r="K131" s="787"/>
      <c r="L131" s="787"/>
      <c r="M131" s="787"/>
    </row>
    <row r="132" spans="1:13" ht="45">
      <c r="A132" s="110" t="s">
        <v>599</v>
      </c>
      <c r="B132" s="74" t="s">
        <v>600</v>
      </c>
      <c r="C132" s="75" t="s">
        <v>601</v>
      </c>
      <c r="D132" s="76" t="s">
        <v>602</v>
      </c>
      <c r="E132" s="304">
        <v>60</v>
      </c>
      <c r="F132" s="304">
        <v>1068</v>
      </c>
      <c r="G132" s="304">
        <v>21</v>
      </c>
      <c r="H132" s="304">
        <v>162</v>
      </c>
      <c r="I132" s="304">
        <v>11</v>
      </c>
      <c r="J132" s="304">
        <v>242</v>
      </c>
      <c r="K132" s="304">
        <v>4</v>
      </c>
      <c r="L132" s="304">
        <v>44</v>
      </c>
      <c r="M132" s="304">
        <v>662</v>
      </c>
    </row>
    <row r="133" spans="1:13" ht="45">
      <c r="A133" s="111" t="s">
        <v>603</v>
      </c>
      <c r="B133" s="112" t="s">
        <v>604</v>
      </c>
      <c r="C133" s="113" t="s">
        <v>605</v>
      </c>
      <c r="D133" s="114" t="s">
        <v>606</v>
      </c>
      <c r="E133" s="304">
        <v>53</v>
      </c>
      <c r="F133" s="304">
        <v>950</v>
      </c>
      <c r="G133" s="304">
        <v>15</v>
      </c>
      <c r="H133" s="304">
        <v>132</v>
      </c>
      <c r="I133" s="304">
        <v>10</v>
      </c>
      <c r="J133" s="304">
        <v>218</v>
      </c>
      <c r="K133" s="304">
        <v>2</v>
      </c>
      <c r="L133" s="304">
        <v>31</v>
      </c>
      <c r="M133" s="304">
        <v>437</v>
      </c>
    </row>
    <row r="134" spans="1:13" ht="33.75" customHeight="1">
      <c r="A134" s="788" t="s">
        <v>607</v>
      </c>
      <c r="B134" s="788"/>
      <c r="C134" s="788"/>
      <c r="D134" s="788"/>
      <c r="E134" s="305">
        <f aca="true" t="shared" si="17" ref="E134:M134">SUM(E132,E133)</f>
        <v>113</v>
      </c>
      <c r="F134" s="305">
        <f t="shared" si="17"/>
        <v>2018</v>
      </c>
      <c r="G134" s="305">
        <f t="shared" si="17"/>
        <v>36</v>
      </c>
      <c r="H134" s="305">
        <f t="shared" si="17"/>
        <v>294</v>
      </c>
      <c r="I134" s="305">
        <f t="shared" si="17"/>
        <v>21</v>
      </c>
      <c r="J134" s="305">
        <f t="shared" si="17"/>
        <v>460</v>
      </c>
      <c r="K134" s="305">
        <f t="shared" si="17"/>
        <v>6</v>
      </c>
      <c r="L134" s="305">
        <f t="shared" si="17"/>
        <v>75</v>
      </c>
      <c r="M134" s="305">
        <f t="shared" si="17"/>
        <v>1099</v>
      </c>
    </row>
    <row r="135" spans="1:13" ht="27.75" customHeight="1">
      <c r="A135" s="787" t="s">
        <v>1723</v>
      </c>
      <c r="B135" s="787"/>
      <c r="C135" s="787"/>
      <c r="D135" s="787"/>
      <c r="E135" s="787"/>
      <c r="F135" s="787"/>
      <c r="G135" s="787"/>
      <c r="H135" s="787"/>
      <c r="I135" s="787"/>
      <c r="J135" s="787"/>
      <c r="K135" s="787"/>
      <c r="L135" s="787"/>
      <c r="M135" s="787"/>
    </row>
    <row r="136" spans="1:13" ht="33.75">
      <c r="A136" s="115" t="s">
        <v>608</v>
      </c>
      <c r="B136" s="116" t="s">
        <v>609</v>
      </c>
      <c r="C136" s="117" t="s">
        <v>610</v>
      </c>
      <c r="D136" s="118" t="s">
        <v>611</v>
      </c>
      <c r="E136" s="306">
        <v>57</v>
      </c>
      <c r="F136" s="306">
        <v>986</v>
      </c>
      <c r="G136" s="306">
        <v>32</v>
      </c>
      <c r="H136" s="306">
        <v>287</v>
      </c>
      <c r="I136" s="306">
        <v>42</v>
      </c>
      <c r="J136" s="306">
        <v>1204</v>
      </c>
      <c r="K136" s="306">
        <v>0</v>
      </c>
      <c r="L136" s="306">
        <v>54</v>
      </c>
      <c r="M136" s="306">
        <v>1284</v>
      </c>
    </row>
    <row r="137" spans="1:13" ht="45">
      <c r="A137" s="119" t="s">
        <v>612</v>
      </c>
      <c r="B137" s="120" t="s">
        <v>613</v>
      </c>
      <c r="C137" s="121" t="s">
        <v>614</v>
      </c>
      <c r="D137" s="281" t="s">
        <v>615</v>
      </c>
      <c r="E137" s="466">
        <v>22</v>
      </c>
      <c r="F137" s="466">
        <v>293</v>
      </c>
      <c r="G137" s="466">
        <v>9</v>
      </c>
      <c r="H137" s="466">
        <v>105</v>
      </c>
      <c r="I137" s="466">
        <v>21</v>
      </c>
      <c r="J137" s="466">
        <v>473</v>
      </c>
      <c r="K137" s="466">
        <v>1</v>
      </c>
      <c r="L137" s="466">
        <v>15</v>
      </c>
      <c r="M137" s="466">
        <v>437</v>
      </c>
    </row>
    <row r="138" spans="1:13" ht="30" customHeight="1">
      <c r="A138" s="788" t="s">
        <v>616</v>
      </c>
      <c r="B138" s="788"/>
      <c r="C138" s="788"/>
      <c r="D138" s="788"/>
      <c r="E138" s="282">
        <f aca="true" t="shared" si="18" ref="E138:M138">SUM(E136,E137)</f>
        <v>79</v>
      </c>
      <c r="F138" s="282">
        <f t="shared" si="18"/>
        <v>1279</v>
      </c>
      <c r="G138" s="282">
        <f t="shared" si="18"/>
        <v>41</v>
      </c>
      <c r="H138" s="282">
        <f t="shared" si="18"/>
        <v>392</v>
      </c>
      <c r="I138" s="282">
        <f t="shared" si="18"/>
        <v>63</v>
      </c>
      <c r="J138" s="282">
        <f t="shared" si="18"/>
        <v>1677</v>
      </c>
      <c r="K138" s="282">
        <f t="shared" si="18"/>
        <v>1</v>
      </c>
      <c r="L138" s="282">
        <f t="shared" si="18"/>
        <v>69</v>
      </c>
      <c r="M138" s="282">
        <f t="shared" si="18"/>
        <v>1721</v>
      </c>
    </row>
    <row r="139" spans="1:13" ht="29.25" customHeight="1">
      <c r="A139" s="787" t="s">
        <v>1724</v>
      </c>
      <c r="B139" s="787"/>
      <c r="C139" s="787"/>
      <c r="D139" s="787"/>
      <c r="E139" s="787"/>
      <c r="F139" s="787"/>
      <c r="G139" s="787"/>
      <c r="H139" s="787"/>
      <c r="I139" s="787"/>
      <c r="J139" s="787"/>
      <c r="K139" s="787"/>
      <c r="L139" s="787"/>
      <c r="M139" s="787"/>
    </row>
    <row r="140" spans="1:13" ht="67.5">
      <c r="A140" s="122" t="s">
        <v>617</v>
      </c>
      <c r="B140" s="123" t="s">
        <v>618</v>
      </c>
      <c r="C140" s="124" t="s">
        <v>619</v>
      </c>
      <c r="D140" s="125" t="s">
        <v>620</v>
      </c>
      <c r="E140" s="581">
        <v>40</v>
      </c>
      <c r="F140" s="125">
        <v>1151</v>
      </c>
      <c r="G140" s="125">
        <v>30</v>
      </c>
      <c r="H140" s="581">
        <v>191</v>
      </c>
      <c r="I140" s="581">
        <v>31</v>
      </c>
      <c r="J140" s="581">
        <v>708</v>
      </c>
      <c r="K140" s="125">
        <v>0</v>
      </c>
      <c r="L140" s="581">
        <v>25</v>
      </c>
      <c r="M140" s="581">
        <v>798</v>
      </c>
    </row>
    <row r="141" spans="1:13" ht="45">
      <c r="A141" s="122" t="s">
        <v>621</v>
      </c>
      <c r="B141" s="123" t="s">
        <v>622</v>
      </c>
      <c r="C141" s="124" t="s">
        <v>623</v>
      </c>
      <c r="D141" s="125" t="s">
        <v>624</v>
      </c>
      <c r="E141" s="125">
        <v>32</v>
      </c>
      <c r="F141" s="581">
        <v>1008</v>
      </c>
      <c r="G141" s="581">
        <v>11</v>
      </c>
      <c r="H141" s="581">
        <v>106</v>
      </c>
      <c r="I141" s="581">
        <v>18</v>
      </c>
      <c r="J141" s="581">
        <v>403</v>
      </c>
      <c r="K141" s="125">
        <v>0</v>
      </c>
      <c r="L141" s="581">
        <v>18</v>
      </c>
      <c r="M141" s="581">
        <v>602</v>
      </c>
    </row>
    <row r="142" spans="1:13" ht="30.75" customHeight="1">
      <c r="A142" s="788" t="s">
        <v>450</v>
      </c>
      <c r="B142" s="788"/>
      <c r="C142" s="788"/>
      <c r="D142" s="788"/>
      <c r="E142" s="282">
        <f aca="true" t="shared" si="19" ref="E142:M142">SUM(E140,E141)</f>
        <v>72</v>
      </c>
      <c r="F142" s="282">
        <f t="shared" si="19"/>
        <v>2159</v>
      </c>
      <c r="G142" s="282">
        <f t="shared" si="19"/>
        <v>41</v>
      </c>
      <c r="H142" s="282">
        <f t="shared" si="19"/>
        <v>297</v>
      </c>
      <c r="I142" s="282">
        <f t="shared" si="19"/>
        <v>49</v>
      </c>
      <c r="J142" s="282">
        <f t="shared" si="19"/>
        <v>1111</v>
      </c>
      <c r="K142" s="282">
        <f t="shared" si="19"/>
        <v>0</v>
      </c>
      <c r="L142" s="282">
        <f t="shared" si="19"/>
        <v>43</v>
      </c>
      <c r="M142" s="282">
        <f t="shared" si="19"/>
        <v>1400</v>
      </c>
    </row>
    <row r="143" spans="1:13" ht="33" customHeight="1">
      <c r="A143" s="789" t="s">
        <v>1725</v>
      </c>
      <c r="B143" s="789"/>
      <c r="C143" s="789"/>
      <c r="D143" s="789"/>
      <c r="E143" s="576">
        <f aca="true" t="shared" si="20" ref="E143:M143">SUM(E83,E92,E95,E106,E112,E117,E121,E125,E130,E134,E138,E142)</f>
        <v>5401</v>
      </c>
      <c r="F143" s="576">
        <f t="shared" si="20"/>
        <v>80101</v>
      </c>
      <c r="G143" s="576">
        <f t="shared" si="20"/>
        <v>1473</v>
      </c>
      <c r="H143" s="576">
        <f t="shared" si="20"/>
        <v>11392</v>
      </c>
      <c r="I143" s="576">
        <f t="shared" si="20"/>
        <v>1051</v>
      </c>
      <c r="J143" s="576">
        <f t="shared" si="20"/>
        <v>19963</v>
      </c>
      <c r="K143" s="576">
        <f t="shared" si="20"/>
        <v>27</v>
      </c>
      <c r="L143" s="576">
        <f t="shared" si="20"/>
        <v>1329</v>
      </c>
      <c r="M143" s="576">
        <f t="shared" si="20"/>
        <v>54608</v>
      </c>
    </row>
    <row r="144" spans="1:13" ht="31.5" customHeight="1">
      <c r="A144" s="790" t="s">
        <v>625</v>
      </c>
      <c r="B144" s="790"/>
      <c r="C144" s="790"/>
      <c r="D144" s="790"/>
      <c r="E144" s="582">
        <f aca="true" t="shared" si="21" ref="E144:M144">SUM(E143,E72)</f>
        <v>10033</v>
      </c>
      <c r="F144" s="582">
        <f t="shared" si="21"/>
        <v>146078</v>
      </c>
      <c r="G144" s="582">
        <f t="shared" si="21"/>
        <v>3032</v>
      </c>
      <c r="H144" s="582">
        <f t="shared" si="21"/>
        <v>22927</v>
      </c>
      <c r="I144" s="582">
        <f t="shared" si="21"/>
        <v>2745</v>
      </c>
      <c r="J144" s="582">
        <f t="shared" si="21"/>
        <v>41749</v>
      </c>
      <c r="K144" s="582">
        <f t="shared" si="21"/>
        <v>42</v>
      </c>
      <c r="L144" s="582">
        <f t="shared" si="21"/>
        <v>3117</v>
      </c>
      <c r="M144" s="582">
        <f t="shared" si="21"/>
        <v>111494</v>
      </c>
    </row>
  </sheetData>
  <mergeCells count="64">
    <mergeCell ref="A121:D121"/>
    <mergeCell ref="A131:M131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A49:D49"/>
    <mergeCell ref="A28:M28"/>
    <mergeCell ref="A4:A7"/>
    <mergeCell ref="B4:B7"/>
    <mergeCell ref="C4:C7"/>
    <mergeCell ref="D4:D7"/>
    <mergeCell ref="E4:H4"/>
    <mergeCell ref="I4:J5"/>
    <mergeCell ref="K4:L5"/>
    <mergeCell ref="M3:M7"/>
    <mergeCell ref="G5:H5"/>
    <mergeCell ref="E5:F5"/>
    <mergeCell ref="A73:M73"/>
    <mergeCell ref="A8:M8"/>
    <mergeCell ref="A27:D27"/>
    <mergeCell ref="A62:M62"/>
    <mergeCell ref="A31:D31"/>
    <mergeCell ref="A32:M32"/>
    <mergeCell ref="A39:D39"/>
    <mergeCell ref="A40:M40"/>
    <mergeCell ref="A43:D43"/>
    <mergeCell ref="A95:D95"/>
    <mergeCell ref="A44:M44"/>
    <mergeCell ref="A107:M107"/>
    <mergeCell ref="A50:M50"/>
    <mergeCell ref="A54:D54"/>
    <mergeCell ref="A55:M55"/>
    <mergeCell ref="A61:D61"/>
    <mergeCell ref="A106:D106"/>
    <mergeCell ref="A66:D66"/>
    <mergeCell ref="A67:M67"/>
    <mergeCell ref="A71:D71"/>
    <mergeCell ref="A72:D72"/>
    <mergeCell ref="A83:D83"/>
    <mergeCell ref="A84:M84"/>
    <mergeCell ref="A92:D92"/>
    <mergeCell ref="A93:M93"/>
    <mergeCell ref="A96:M96"/>
    <mergeCell ref="A112:D112"/>
    <mergeCell ref="A113:M113"/>
    <mergeCell ref="A143:D143"/>
    <mergeCell ref="A144:D144"/>
    <mergeCell ref="A134:D134"/>
    <mergeCell ref="A130:D130"/>
    <mergeCell ref="A122:M122"/>
    <mergeCell ref="A125:D125"/>
    <mergeCell ref="A126:M126"/>
    <mergeCell ref="A117:D117"/>
    <mergeCell ref="A118:M118"/>
    <mergeCell ref="A135:M135"/>
    <mergeCell ref="A138:D138"/>
    <mergeCell ref="A139:M139"/>
    <mergeCell ref="A142:D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8"/>
  <sheetViews>
    <sheetView workbookViewId="0" topLeftCell="A331">
      <selection activeCell="I359" sqref="I359"/>
    </sheetView>
  </sheetViews>
  <sheetFormatPr defaultColWidth="9.140625" defaultRowHeight="15"/>
  <cols>
    <col min="1" max="1" width="5.57421875" style="0" customWidth="1"/>
    <col min="2" max="2" width="16.140625" style="0" customWidth="1"/>
    <col min="3" max="3" width="11.7109375" style="0" customWidth="1"/>
    <col min="4" max="4" width="12.28125" style="0" customWidth="1"/>
    <col min="5" max="5" width="12.140625" style="0" customWidth="1"/>
    <col min="6" max="6" width="13.00390625" style="0" customWidth="1"/>
    <col min="7" max="7" width="13.421875" style="0" customWidth="1"/>
  </cols>
  <sheetData>
    <row r="1" spans="1:8" ht="15">
      <c r="A1" s="799" t="s">
        <v>1377</v>
      </c>
      <c r="B1" s="799"/>
      <c r="C1" s="799"/>
      <c r="D1" s="799"/>
      <c r="E1" s="799"/>
      <c r="F1" s="799"/>
      <c r="G1" s="845"/>
      <c r="H1" s="521"/>
    </row>
    <row r="2" spans="1:8" ht="15">
      <c r="A2" s="126"/>
      <c r="B2" s="801" t="s">
        <v>626</v>
      </c>
      <c r="C2" s="801"/>
      <c r="D2" s="801"/>
      <c r="E2" s="801"/>
      <c r="F2" s="801"/>
      <c r="G2" s="846"/>
      <c r="H2" s="521"/>
    </row>
    <row r="3" spans="1:8" ht="15">
      <c r="A3" s="317">
        <v>1</v>
      </c>
      <c r="B3" s="127">
        <v>2</v>
      </c>
      <c r="C3" s="127">
        <v>3</v>
      </c>
      <c r="D3" s="127">
        <v>4</v>
      </c>
      <c r="E3" s="127">
        <v>5</v>
      </c>
      <c r="F3" s="127">
        <v>6</v>
      </c>
      <c r="G3" s="318">
        <v>7</v>
      </c>
      <c r="H3" s="521"/>
    </row>
    <row r="4" spans="1:8" ht="171">
      <c r="A4" s="128" t="s">
        <v>272</v>
      </c>
      <c r="B4" s="129" t="s">
        <v>627</v>
      </c>
      <c r="C4" s="129" t="s">
        <v>628</v>
      </c>
      <c r="D4" s="129" t="s">
        <v>629</v>
      </c>
      <c r="E4" s="129" t="s">
        <v>630</v>
      </c>
      <c r="F4" s="129" t="s">
        <v>631</v>
      </c>
      <c r="G4" s="486" t="s">
        <v>632</v>
      </c>
      <c r="H4" s="521"/>
    </row>
    <row r="5" spans="1:8" ht="15">
      <c r="A5" s="847" t="s">
        <v>1384</v>
      </c>
      <c r="B5" s="848"/>
      <c r="C5" s="848"/>
      <c r="D5" s="848"/>
      <c r="E5" s="848"/>
      <c r="F5" s="848"/>
      <c r="G5" s="848"/>
      <c r="H5" s="521"/>
    </row>
    <row r="6" spans="1:8" ht="27">
      <c r="A6" s="849">
        <v>1</v>
      </c>
      <c r="B6" s="263" t="s">
        <v>633</v>
      </c>
      <c r="C6" s="837" t="s">
        <v>1385</v>
      </c>
      <c r="D6" s="837"/>
      <c r="E6" s="837"/>
      <c r="F6" s="837"/>
      <c r="G6" s="838"/>
      <c r="H6" s="521"/>
    </row>
    <row r="7" spans="1:8" ht="36">
      <c r="A7" s="850"/>
      <c r="B7" s="263" t="s">
        <v>635</v>
      </c>
      <c r="C7" s="319">
        <v>0.011388888888888888</v>
      </c>
      <c r="D7" s="320">
        <v>0.04024305555555556</v>
      </c>
      <c r="E7" s="321">
        <v>64</v>
      </c>
      <c r="F7" s="322">
        <v>0.04327546296296297</v>
      </c>
      <c r="G7" s="323">
        <v>0.07648148148148148</v>
      </c>
      <c r="H7" s="521"/>
    </row>
    <row r="8" spans="1:8" ht="24">
      <c r="A8" s="850"/>
      <c r="B8" s="263" t="s">
        <v>634</v>
      </c>
      <c r="C8" s="319">
        <v>0.00542824074074074</v>
      </c>
      <c r="D8" s="320">
        <v>0.036238425925925924</v>
      </c>
      <c r="E8" s="321">
        <v>83</v>
      </c>
      <c r="F8" s="322">
        <v>0.032372685185185185</v>
      </c>
      <c r="G8" s="323">
        <v>0.20378472222222221</v>
      </c>
      <c r="H8" s="521"/>
    </row>
    <row r="9" spans="1:8" ht="27">
      <c r="A9" s="850"/>
      <c r="B9" s="263" t="s">
        <v>633</v>
      </c>
      <c r="C9" s="831" t="s">
        <v>1386</v>
      </c>
      <c r="D9" s="831"/>
      <c r="E9" s="831"/>
      <c r="F9" s="831"/>
      <c r="G9" s="832"/>
      <c r="H9" s="521"/>
    </row>
    <row r="10" spans="1:8" ht="36">
      <c r="A10" s="850"/>
      <c r="B10" s="263" t="s">
        <v>635</v>
      </c>
      <c r="C10" s="320">
        <v>0.012465277777777777</v>
      </c>
      <c r="D10" s="320">
        <v>0.03392361111111111</v>
      </c>
      <c r="E10" s="321">
        <v>46</v>
      </c>
      <c r="F10" s="320">
        <v>0.040775462962962965</v>
      </c>
      <c r="G10" s="323">
        <v>0.08836805555555555</v>
      </c>
      <c r="H10" s="521"/>
    </row>
    <row r="11" spans="1:8" ht="24">
      <c r="A11" s="850"/>
      <c r="B11" s="263" t="s">
        <v>634</v>
      </c>
      <c r="C11" s="319">
        <v>0.006759259259259259</v>
      </c>
      <c r="D11" s="320">
        <v>0.040185185185185185</v>
      </c>
      <c r="E11" s="321">
        <v>184</v>
      </c>
      <c r="F11" s="320">
        <v>0.029236111111111112</v>
      </c>
      <c r="G11" s="323">
        <v>0.08506944444444443</v>
      </c>
      <c r="H11" s="521"/>
    </row>
    <row r="12" spans="1:8" ht="27">
      <c r="A12" s="850"/>
      <c r="B12" s="263" t="s">
        <v>633</v>
      </c>
      <c r="C12" s="831" t="s">
        <v>1387</v>
      </c>
      <c r="D12" s="831"/>
      <c r="E12" s="831"/>
      <c r="F12" s="831"/>
      <c r="G12" s="832"/>
      <c r="H12" s="521"/>
    </row>
    <row r="13" spans="1:8" ht="36">
      <c r="A13" s="850"/>
      <c r="B13" s="263" t="s">
        <v>635</v>
      </c>
      <c r="C13" s="319">
        <v>0.013703703703703704</v>
      </c>
      <c r="D13" s="320">
        <v>0.03561342592592592</v>
      </c>
      <c r="E13" s="321">
        <v>105</v>
      </c>
      <c r="F13" s="322">
        <v>0.038564814814814816</v>
      </c>
      <c r="G13" s="324">
        <v>0.07347222222222222</v>
      </c>
      <c r="H13" s="521"/>
    </row>
    <row r="14" spans="1:8" ht="24">
      <c r="A14" s="850"/>
      <c r="B14" s="263" t="s">
        <v>634</v>
      </c>
      <c r="C14" s="319">
        <v>0.006689814814814814</v>
      </c>
      <c r="D14" s="320">
        <v>0.04038194444444444</v>
      </c>
      <c r="E14" s="321">
        <v>245</v>
      </c>
      <c r="F14" s="322">
        <v>0.025821759259259256</v>
      </c>
      <c r="G14" s="324">
        <v>0.18563657407407408</v>
      </c>
      <c r="H14" s="521"/>
    </row>
    <row r="15" spans="1:8" ht="27">
      <c r="A15" s="850"/>
      <c r="B15" s="263" t="s">
        <v>633</v>
      </c>
      <c r="C15" s="831" t="s">
        <v>1388</v>
      </c>
      <c r="D15" s="831"/>
      <c r="E15" s="831"/>
      <c r="F15" s="831"/>
      <c r="G15" s="832"/>
      <c r="H15" s="521"/>
    </row>
    <row r="16" spans="1:8" ht="36">
      <c r="A16" s="850"/>
      <c r="B16" s="263" t="s">
        <v>635</v>
      </c>
      <c r="C16" s="319">
        <v>0.010833333333333334</v>
      </c>
      <c r="D16" s="320">
        <v>0.023912037037037034</v>
      </c>
      <c r="E16" s="321">
        <v>28</v>
      </c>
      <c r="F16" s="320">
        <v>0.03886574074074074</v>
      </c>
      <c r="G16" s="323">
        <v>0.06466435185185186</v>
      </c>
      <c r="H16" s="521"/>
    </row>
    <row r="17" spans="1:8" ht="24">
      <c r="A17" s="850"/>
      <c r="B17" s="263" t="s">
        <v>634</v>
      </c>
      <c r="C17" s="319">
        <v>0.005231481481481482</v>
      </c>
      <c r="D17" s="320">
        <v>0.023298611111111107</v>
      </c>
      <c r="E17" s="321">
        <v>90</v>
      </c>
      <c r="F17" s="320">
        <v>0.028993055555555553</v>
      </c>
      <c r="G17" s="323">
        <v>0.0815162037037037</v>
      </c>
      <c r="H17" s="521"/>
    </row>
    <row r="18" spans="1:8" ht="27">
      <c r="A18" s="850"/>
      <c r="B18" s="263" t="s">
        <v>633</v>
      </c>
      <c r="C18" s="831" t="s">
        <v>1389</v>
      </c>
      <c r="D18" s="831"/>
      <c r="E18" s="831"/>
      <c r="F18" s="831"/>
      <c r="G18" s="832"/>
      <c r="H18" s="521"/>
    </row>
    <row r="19" spans="1:8" ht="36">
      <c r="A19" s="850"/>
      <c r="B19" s="263" t="s">
        <v>635</v>
      </c>
      <c r="C19" s="319">
        <v>0.012349537037037039</v>
      </c>
      <c r="D19" s="322">
        <v>0.02829861111111111</v>
      </c>
      <c r="E19" s="321">
        <v>131</v>
      </c>
      <c r="F19" s="322">
        <v>0.04905092592592592</v>
      </c>
      <c r="G19" s="324">
        <v>0.10863425925925925</v>
      </c>
      <c r="H19" s="521"/>
    </row>
    <row r="20" spans="1:8" ht="24">
      <c r="A20" s="850"/>
      <c r="B20" s="263" t="s">
        <v>634</v>
      </c>
      <c r="C20" s="319">
        <v>0.006261574074074075</v>
      </c>
      <c r="D20" s="322">
        <v>0.036006944444444446</v>
      </c>
      <c r="E20" s="321">
        <v>204</v>
      </c>
      <c r="F20" s="322">
        <v>0.034374999999999996</v>
      </c>
      <c r="G20" s="324">
        <v>0.09216435185185184</v>
      </c>
      <c r="H20" s="521"/>
    </row>
    <row r="21" spans="1:8" ht="27">
      <c r="A21" s="850"/>
      <c r="B21" s="263" t="s">
        <v>633</v>
      </c>
      <c r="C21" s="831" t="s">
        <v>1390</v>
      </c>
      <c r="D21" s="831"/>
      <c r="E21" s="831"/>
      <c r="F21" s="831"/>
      <c r="G21" s="832"/>
      <c r="H21" s="521"/>
    </row>
    <row r="22" spans="1:8" ht="36">
      <c r="A22" s="850"/>
      <c r="B22" s="263" t="s">
        <v>635</v>
      </c>
      <c r="C22" s="319">
        <v>0.011249999999999998</v>
      </c>
      <c r="D22" s="320">
        <v>0.029942129629629628</v>
      </c>
      <c r="E22" s="321">
        <v>56</v>
      </c>
      <c r="F22" s="320">
        <v>0.048553240740740744</v>
      </c>
      <c r="G22" s="323">
        <v>0.09502314814814815</v>
      </c>
      <c r="H22" s="521"/>
    </row>
    <row r="23" spans="1:8" ht="24">
      <c r="A23" s="850"/>
      <c r="B23" s="263" t="s">
        <v>634</v>
      </c>
      <c r="C23" s="319">
        <v>0.005462962962962964</v>
      </c>
      <c r="D23" s="320">
        <v>0.026099537037037036</v>
      </c>
      <c r="E23" s="321">
        <v>55</v>
      </c>
      <c r="F23" s="320">
        <v>0.037905092592592594</v>
      </c>
      <c r="G23" s="323">
        <v>0.09299768518518518</v>
      </c>
      <c r="H23" s="521"/>
    </row>
    <row r="24" spans="1:8" ht="27">
      <c r="A24" s="850"/>
      <c r="B24" s="263" t="s">
        <v>633</v>
      </c>
      <c r="C24" s="831" t="s">
        <v>1391</v>
      </c>
      <c r="D24" s="831"/>
      <c r="E24" s="831"/>
      <c r="F24" s="831"/>
      <c r="G24" s="832"/>
      <c r="H24" s="521"/>
    </row>
    <row r="25" spans="1:8" ht="36">
      <c r="A25" s="850"/>
      <c r="B25" s="263" t="s">
        <v>635</v>
      </c>
      <c r="C25" s="319">
        <v>0.01513888888888889</v>
      </c>
      <c r="D25" s="320">
        <v>0.03966435185185185</v>
      </c>
      <c r="E25" s="321">
        <v>46</v>
      </c>
      <c r="F25" s="320">
        <v>0.046921296296296294</v>
      </c>
      <c r="G25" s="323">
        <v>0.07827546296296296</v>
      </c>
      <c r="H25" s="521"/>
    </row>
    <row r="26" spans="1:8" ht="24">
      <c r="A26" s="850"/>
      <c r="B26" s="263" t="s">
        <v>634</v>
      </c>
      <c r="C26" s="319">
        <v>0.005439814814814815</v>
      </c>
      <c r="D26" s="320">
        <v>0.0410300925925926</v>
      </c>
      <c r="E26" s="321">
        <v>184</v>
      </c>
      <c r="F26" s="320">
        <v>0.029236111111111112</v>
      </c>
      <c r="G26" s="323">
        <v>0.08506944444444443</v>
      </c>
      <c r="H26" s="521"/>
    </row>
    <row r="27" spans="1:8" ht="27">
      <c r="A27" s="850"/>
      <c r="B27" s="263" t="s">
        <v>633</v>
      </c>
      <c r="C27" s="831" t="s">
        <v>1392</v>
      </c>
      <c r="D27" s="831"/>
      <c r="E27" s="831"/>
      <c r="F27" s="831"/>
      <c r="G27" s="832"/>
      <c r="H27" s="521"/>
    </row>
    <row r="28" spans="1:8" ht="36">
      <c r="A28" s="850"/>
      <c r="B28" s="263" t="s">
        <v>635</v>
      </c>
      <c r="C28" s="319">
        <v>0.010625</v>
      </c>
      <c r="D28" s="322">
        <v>0.02918981481481481</v>
      </c>
      <c r="E28" s="321">
        <v>43</v>
      </c>
      <c r="F28" s="322">
        <v>0.03832175925925926</v>
      </c>
      <c r="G28" s="324">
        <v>0.12033564814814814</v>
      </c>
      <c r="H28" s="521"/>
    </row>
    <row r="29" spans="1:8" ht="24">
      <c r="A29" s="850"/>
      <c r="B29" s="263" t="s">
        <v>634</v>
      </c>
      <c r="C29" s="319">
        <v>0.005046296296296296</v>
      </c>
      <c r="D29" s="322">
        <v>0.03944444444444444</v>
      </c>
      <c r="E29" s="321">
        <v>98</v>
      </c>
      <c r="F29" s="322">
        <v>0.02638888888888889</v>
      </c>
      <c r="G29" s="324">
        <v>0.09728009259259258</v>
      </c>
      <c r="H29" s="521"/>
    </row>
    <row r="30" spans="1:8" ht="27">
      <c r="A30" s="850"/>
      <c r="B30" s="263" t="s">
        <v>633</v>
      </c>
      <c r="C30" s="831" t="s">
        <v>1393</v>
      </c>
      <c r="D30" s="831"/>
      <c r="E30" s="831"/>
      <c r="F30" s="831"/>
      <c r="G30" s="832"/>
      <c r="H30" s="521"/>
    </row>
    <row r="31" spans="1:8" ht="36">
      <c r="A31" s="850"/>
      <c r="B31" s="263" t="s">
        <v>635</v>
      </c>
      <c r="C31" s="319">
        <v>0.012048611111111112</v>
      </c>
      <c r="D31" s="322">
        <v>0.04097222222222222</v>
      </c>
      <c r="E31" s="321">
        <v>50</v>
      </c>
      <c r="F31" s="320">
        <v>0.038738425925925926</v>
      </c>
      <c r="G31" s="323">
        <v>0.0819212962962963</v>
      </c>
      <c r="H31" s="521"/>
    </row>
    <row r="32" spans="1:8" ht="24">
      <c r="A32" s="850"/>
      <c r="B32" s="263" t="s">
        <v>634</v>
      </c>
      <c r="C32" s="319">
        <v>0.0063425925925925915</v>
      </c>
      <c r="D32" s="320">
        <v>0.03518518518518519</v>
      </c>
      <c r="E32" s="321">
        <v>297</v>
      </c>
      <c r="F32" s="320">
        <v>0.02753472222222222</v>
      </c>
      <c r="G32" s="323">
        <v>0.07789351851851851</v>
      </c>
      <c r="H32" s="521"/>
    </row>
    <row r="33" spans="1:8" ht="27">
      <c r="A33" s="850"/>
      <c r="B33" s="263" t="s">
        <v>633</v>
      </c>
      <c r="C33" s="837" t="s">
        <v>1394</v>
      </c>
      <c r="D33" s="837"/>
      <c r="E33" s="837"/>
      <c r="F33" s="837"/>
      <c r="G33" s="838"/>
      <c r="H33" s="521"/>
    </row>
    <row r="34" spans="1:8" ht="36">
      <c r="A34" s="850"/>
      <c r="B34" s="263" t="s">
        <v>635</v>
      </c>
      <c r="C34" s="325">
        <v>0.012106481481481482</v>
      </c>
      <c r="D34" s="320">
        <v>0.0364699074074074</v>
      </c>
      <c r="E34" s="321">
        <v>83</v>
      </c>
      <c r="F34" s="320">
        <v>0.04271990740740741</v>
      </c>
      <c r="G34" s="323">
        <v>0.07947916666666667</v>
      </c>
      <c r="H34" s="521"/>
    </row>
    <row r="35" spans="1:8" ht="24">
      <c r="A35" s="850"/>
      <c r="B35" s="263" t="s">
        <v>634</v>
      </c>
      <c r="C35" s="325">
        <v>0.005555555555555556</v>
      </c>
      <c r="D35" s="320">
        <v>0.034571759259259253</v>
      </c>
      <c r="E35" s="321">
        <v>53</v>
      </c>
      <c r="F35" s="320">
        <v>0.03231481481481482</v>
      </c>
      <c r="G35" s="323">
        <v>0.07484953703703703</v>
      </c>
      <c r="H35" s="521"/>
    </row>
    <row r="36" spans="1:8" ht="27">
      <c r="A36" s="850"/>
      <c r="B36" s="263" t="s">
        <v>633</v>
      </c>
      <c r="C36" s="831" t="s">
        <v>1395</v>
      </c>
      <c r="D36" s="831"/>
      <c r="E36" s="831"/>
      <c r="F36" s="831"/>
      <c r="G36" s="832"/>
      <c r="H36" s="521"/>
    </row>
    <row r="37" spans="1:8" ht="36">
      <c r="A37" s="850"/>
      <c r="B37" s="263" t="s">
        <v>635</v>
      </c>
      <c r="C37" s="319">
        <v>0.015046296296296295</v>
      </c>
      <c r="D37" s="320">
        <v>0.030185185185185186</v>
      </c>
      <c r="E37" s="321">
        <v>59</v>
      </c>
      <c r="F37" s="322">
        <v>0.04568287037037037</v>
      </c>
      <c r="G37" s="324">
        <v>0.07480324074074074</v>
      </c>
      <c r="H37" s="521"/>
    </row>
    <row r="38" spans="1:8" ht="24">
      <c r="A38" s="850"/>
      <c r="B38" s="263" t="s">
        <v>634</v>
      </c>
      <c r="C38" s="319">
        <v>0.005231481481481482</v>
      </c>
      <c r="D38" s="320">
        <v>0.02648148148148148</v>
      </c>
      <c r="E38" s="321">
        <v>168</v>
      </c>
      <c r="F38" s="322">
        <v>0.0275</v>
      </c>
      <c r="G38" s="324">
        <v>0.16836805555555556</v>
      </c>
      <c r="H38" s="521"/>
    </row>
    <row r="39" spans="1:8" ht="27">
      <c r="A39" s="850"/>
      <c r="B39" s="263" t="s">
        <v>633</v>
      </c>
      <c r="C39" s="831" t="s">
        <v>1396</v>
      </c>
      <c r="D39" s="831"/>
      <c r="E39" s="831"/>
      <c r="F39" s="831"/>
      <c r="G39" s="832"/>
      <c r="H39" s="521"/>
    </row>
    <row r="40" spans="1:8" ht="36">
      <c r="A40" s="850"/>
      <c r="B40" s="263" t="s">
        <v>635</v>
      </c>
      <c r="C40" s="319">
        <v>0.009421296296296296</v>
      </c>
      <c r="D40" s="320">
        <v>0.034618055555555555</v>
      </c>
      <c r="E40" s="321">
        <v>104</v>
      </c>
      <c r="F40" s="322">
        <v>0.03761574074074074</v>
      </c>
      <c r="G40" s="324">
        <v>0.08605324074074074</v>
      </c>
      <c r="H40" s="521"/>
    </row>
    <row r="41" spans="1:8" ht="24">
      <c r="A41" s="850"/>
      <c r="B41" s="263" t="s">
        <v>634</v>
      </c>
      <c r="C41" s="319">
        <v>0.006111111111111111</v>
      </c>
      <c r="D41" s="320">
        <v>0.03679398148148148</v>
      </c>
      <c r="E41" s="321">
        <v>211</v>
      </c>
      <c r="F41" s="322">
        <v>0.030115740740740738</v>
      </c>
      <c r="G41" s="324">
        <v>0.08319444444444445</v>
      </c>
      <c r="H41" s="521"/>
    </row>
    <row r="42" spans="1:8" ht="27">
      <c r="A42" s="850"/>
      <c r="B42" s="263" t="s">
        <v>633</v>
      </c>
      <c r="C42" s="831" t="s">
        <v>1397</v>
      </c>
      <c r="D42" s="831"/>
      <c r="E42" s="831"/>
      <c r="F42" s="831"/>
      <c r="G42" s="832"/>
      <c r="H42" s="521"/>
    </row>
    <row r="43" spans="1:8" ht="36">
      <c r="A43" s="850"/>
      <c r="B43" s="263" t="s">
        <v>635</v>
      </c>
      <c r="C43" s="319">
        <v>0.009884259259259258</v>
      </c>
      <c r="D43" s="320">
        <v>0.038148148148148146</v>
      </c>
      <c r="E43" s="321">
        <v>93</v>
      </c>
      <c r="F43" s="322">
        <v>0.0402662037037037</v>
      </c>
      <c r="G43" s="324">
        <v>0.07972222222222222</v>
      </c>
      <c r="H43" s="521"/>
    </row>
    <row r="44" spans="1:8" ht="24">
      <c r="A44" s="850"/>
      <c r="B44" s="263" t="s">
        <v>634</v>
      </c>
      <c r="C44" s="319">
        <v>0.005462962962962964</v>
      </c>
      <c r="D44" s="320">
        <v>0.027465277777777772</v>
      </c>
      <c r="E44" s="321">
        <v>112</v>
      </c>
      <c r="F44" s="322">
        <v>0.02974537037037037</v>
      </c>
      <c r="G44" s="324">
        <v>0.09083333333333334</v>
      </c>
      <c r="H44" s="521"/>
    </row>
    <row r="45" spans="1:8" ht="27">
      <c r="A45" s="850"/>
      <c r="B45" s="263" t="s">
        <v>633</v>
      </c>
      <c r="C45" s="831" t="s">
        <v>1398</v>
      </c>
      <c r="D45" s="831"/>
      <c r="E45" s="831"/>
      <c r="F45" s="831"/>
      <c r="G45" s="832"/>
      <c r="H45" s="521"/>
    </row>
    <row r="46" spans="1:8" ht="36">
      <c r="A46" s="850"/>
      <c r="B46" s="263" t="s">
        <v>635</v>
      </c>
      <c r="C46" s="319">
        <v>0.013495370370370371</v>
      </c>
      <c r="D46" s="320">
        <v>0.04126157407407407</v>
      </c>
      <c r="E46" s="321">
        <v>217</v>
      </c>
      <c r="F46" s="322">
        <v>0.04351851851851852</v>
      </c>
      <c r="G46" s="324">
        <v>0.1128125</v>
      </c>
      <c r="H46" s="521"/>
    </row>
    <row r="47" spans="1:8" ht="24">
      <c r="A47" s="850"/>
      <c r="B47" s="263" t="s">
        <v>634</v>
      </c>
      <c r="C47" s="319">
        <v>0.006712962962962962</v>
      </c>
      <c r="D47" s="320">
        <v>0.03280092592592593</v>
      </c>
      <c r="E47" s="321">
        <v>367</v>
      </c>
      <c r="F47" s="322">
        <v>0.030046296296296297</v>
      </c>
      <c r="G47" s="324">
        <v>0.10704861111111112</v>
      </c>
      <c r="H47" s="521"/>
    </row>
    <row r="48" spans="1:8" ht="27">
      <c r="A48" s="850"/>
      <c r="B48" s="263" t="s">
        <v>633</v>
      </c>
      <c r="C48" s="831" t="s">
        <v>1399</v>
      </c>
      <c r="D48" s="831"/>
      <c r="E48" s="831"/>
      <c r="F48" s="831"/>
      <c r="G48" s="832"/>
      <c r="H48" s="521"/>
    </row>
    <row r="49" spans="1:8" ht="36">
      <c r="A49" s="850"/>
      <c r="B49" s="263" t="s">
        <v>635</v>
      </c>
      <c r="C49" s="319">
        <v>0.01113425925925926</v>
      </c>
      <c r="D49" s="320">
        <v>0.03688657407407408</v>
      </c>
      <c r="E49" s="321">
        <v>67</v>
      </c>
      <c r="F49" s="322">
        <v>0.0415162037037037</v>
      </c>
      <c r="G49" s="324">
        <v>0.14875000000000002</v>
      </c>
      <c r="H49" s="521"/>
    </row>
    <row r="50" spans="1:8" ht="24">
      <c r="A50" s="850"/>
      <c r="B50" s="263" t="s">
        <v>634</v>
      </c>
      <c r="C50" s="319">
        <v>0.009224537037037036</v>
      </c>
      <c r="D50" s="320">
        <v>0.020578703703703703</v>
      </c>
      <c r="E50" s="321">
        <v>145</v>
      </c>
      <c r="F50" s="322">
        <v>0.062314814814814816</v>
      </c>
      <c r="G50" s="324">
        <v>0.006319444444444444</v>
      </c>
      <c r="H50" s="521"/>
    </row>
    <row r="51" spans="1:8" ht="27">
      <c r="A51" s="850"/>
      <c r="B51" s="263" t="s">
        <v>633</v>
      </c>
      <c r="C51" s="831" t="s">
        <v>1400</v>
      </c>
      <c r="D51" s="831"/>
      <c r="E51" s="831"/>
      <c r="F51" s="831"/>
      <c r="G51" s="832"/>
      <c r="H51" s="521"/>
    </row>
    <row r="52" spans="1:8" ht="36">
      <c r="A52" s="850"/>
      <c r="B52" s="263" t="s">
        <v>635</v>
      </c>
      <c r="C52" s="319">
        <v>0.007476851851851853</v>
      </c>
      <c r="D52" s="320">
        <v>0.03162037037037037</v>
      </c>
      <c r="E52" s="321">
        <v>5</v>
      </c>
      <c r="F52" s="322">
        <v>0.035243055555555555</v>
      </c>
      <c r="G52" s="324">
        <v>0.060474537037037035</v>
      </c>
      <c r="H52" s="521"/>
    </row>
    <row r="53" spans="1:8" ht="24">
      <c r="A53" s="850"/>
      <c r="B53" s="263" t="s">
        <v>634</v>
      </c>
      <c r="C53" s="326">
        <v>0.004872685185185186</v>
      </c>
      <c r="D53" s="498">
        <v>0.03107638888888889</v>
      </c>
      <c r="E53" s="328">
        <v>47</v>
      </c>
      <c r="F53" s="327">
        <v>0.032789351851851854</v>
      </c>
      <c r="G53" s="329">
        <v>0.08150462962962964</v>
      </c>
      <c r="H53" s="521"/>
    </row>
    <row r="54" spans="1:8" ht="27">
      <c r="A54" s="850"/>
      <c r="B54" s="263" t="s">
        <v>633</v>
      </c>
      <c r="C54" s="833" t="s">
        <v>1401</v>
      </c>
      <c r="D54" s="833"/>
      <c r="E54" s="833"/>
      <c r="F54" s="833"/>
      <c r="G54" s="834"/>
      <c r="H54" s="521"/>
    </row>
    <row r="55" spans="1:8" ht="36">
      <c r="A55" s="850"/>
      <c r="B55" s="263" t="s">
        <v>635</v>
      </c>
      <c r="C55" s="330">
        <v>0.009594907407407408</v>
      </c>
      <c r="D55" s="499">
        <v>0.03621527777777778</v>
      </c>
      <c r="E55" s="332">
        <v>7</v>
      </c>
      <c r="F55" s="331">
        <v>0.03409722222222222</v>
      </c>
      <c r="G55" s="333">
        <v>0.07092592592592593</v>
      </c>
      <c r="H55" s="521"/>
    </row>
    <row r="56" spans="1:8" ht="24">
      <c r="A56" s="850"/>
      <c r="B56" s="263" t="s">
        <v>634</v>
      </c>
      <c r="C56" s="330">
        <v>0.004872685185185186</v>
      </c>
      <c r="D56" s="499">
        <v>0.019108796296296294</v>
      </c>
      <c r="E56" s="332">
        <v>39</v>
      </c>
      <c r="F56" s="331">
        <v>0.025185185185185185</v>
      </c>
      <c r="G56" s="333">
        <v>0.06333333333333334</v>
      </c>
      <c r="H56" s="521"/>
    </row>
    <row r="57" spans="1:8" ht="27">
      <c r="A57" s="850"/>
      <c r="B57" s="263" t="s">
        <v>633</v>
      </c>
      <c r="C57" s="835" t="s">
        <v>1402</v>
      </c>
      <c r="D57" s="836"/>
      <c r="E57" s="836"/>
      <c r="F57" s="836"/>
      <c r="G57" s="836"/>
      <c r="H57" s="521"/>
    </row>
    <row r="58" spans="1:8" ht="36">
      <c r="A58" s="850"/>
      <c r="B58" s="263" t="s">
        <v>635</v>
      </c>
      <c r="C58" s="330">
        <v>0.011817129629629629</v>
      </c>
      <c r="D58" s="331">
        <v>0.02990740740740741</v>
      </c>
      <c r="E58" s="332">
        <v>84</v>
      </c>
      <c r="F58" s="331">
        <v>0.04416666666666667</v>
      </c>
      <c r="G58" s="333">
        <v>0.08299768518518519</v>
      </c>
      <c r="H58" s="521"/>
    </row>
    <row r="59" spans="1:8" ht="24">
      <c r="A59" s="850"/>
      <c r="B59" s="263" t="s">
        <v>634</v>
      </c>
      <c r="C59" s="334">
        <v>0.006053240740740741</v>
      </c>
      <c r="D59" s="331">
        <v>0.03332175925925926</v>
      </c>
      <c r="E59" s="332">
        <v>58</v>
      </c>
      <c r="F59" s="331">
        <v>0.031516203703703706</v>
      </c>
      <c r="G59" s="333">
        <v>0.07623842592592593</v>
      </c>
      <c r="H59" s="521"/>
    </row>
    <row r="60" spans="1:8" ht="27">
      <c r="A60" s="850"/>
      <c r="B60" s="263" t="s">
        <v>633</v>
      </c>
      <c r="C60" s="839" t="s">
        <v>636</v>
      </c>
      <c r="D60" s="840"/>
      <c r="E60" s="840"/>
      <c r="F60" s="840"/>
      <c r="G60" s="840"/>
      <c r="H60" s="521"/>
    </row>
    <row r="61" spans="1:8" ht="36">
      <c r="A61" s="850"/>
      <c r="B61" s="263" t="s">
        <v>635</v>
      </c>
      <c r="C61" s="500">
        <v>0.011412037037037038</v>
      </c>
      <c r="D61" s="335">
        <v>0.0410300925925926</v>
      </c>
      <c r="E61" s="501">
        <f>SUM(E7,E10,E13,E16,E19,E22,E25,E28,E31,E34,E37,E40,E43,E46,E49,E52,E55,E58)</f>
        <v>1288</v>
      </c>
      <c r="F61" s="502">
        <f>AVERAGE(F7,F10,F13,F16,F19,F22,F25,F28,F31,F34,F37,F40,F43,F46,F49,F52,F55,F58)</f>
        <v>0.04154963991769547</v>
      </c>
      <c r="G61" s="336">
        <v>0.14875000000000002</v>
      </c>
      <c r="H61" s="521"/>
    </row>
    <row r="62" spans="1:8" ht="24">
      <c r="A62" s="851"/>
      <c r="B62" s="263" t="s">
        <v>634</v>
      </c>
      <c r="C62" s="337">
        <v>0.006053240740740741</v>
      </c>
      <c r="D62" s="335">
        <v>0.04126157407407407</v>
      </c>
      <c r="E62" s="132">
        <f>SUM(E8,E11,E14,E17,E20,E23,E26,E29,E32,E35,E38,E41,E44,E47,E50,E53,E56,E59)</f>
        <v>2640</v>
      </c>
      <c r="F62" s="131">
        <f>AVERAGE(F8,F11,F14,F17,F20,F23,F26,F29,F32,F35,F38,F41,F44,F47,F50,F53,F56,F59)</f>
        <v>0.03185506687242798</v>
      </c>
      <c r="G62" s="336">
        <v>0.6757175925925926</v>
      </c>
      <c r="H62" s="521"/>
    </row>
    <row r="63" spans="1:8" ht="27">
      <c r="A63" s="815" t="s">
        <v>637</v>
      </c>
      <c r="B63" s="263" t="s">
        <v>633</v>
      </c>
      <c r="C63" s="821" t="s">
        <v>1403</v>
      </c>
      <c r="D63" s="827"/>
      <c r="E63" s="827"/>
      <c r="F63" s="821"/>
      <c r="G63" s="826"/>
      <c r="H63" s="521"/>
    </row>
    <row r="64" spans="1:8" ht="36">
      <c r="A64" s="815"/>
      <c r="B64" s="263" t="s">
        <v>635</v>
      </c>
      <c r="C64" s="338">
        <v>0.011805555555555555</v>
      </c>
      <c r="D64" s="339">
        <v>0.037592592592592594</v>
      </c>
      <c r="E64" s="340">
        <v>37</v>
      </c>
      <c r="F64" s="341">
        <v>0.045000000000000005</v>
      </c>
      <c r="G64" s="342">
        <v>0.08487268518518519</v>
      </c>
      <c r="H64" s="521"/>
    </row>
    <row r="65" spans="1:8" ht="24">
      <c r="A65" s="815"/>
      <c r="B65" s="263" t="s">
        <v>634</v>
      </c>
      <c r="C65" s="338">
        <v>0.0051967592592592595</v>
      </c>
      <c r="D65" s="339">
        <v>0.024710648148148148</v>
      </c>
      <c r="E65" s="340">
        <v>230</v>
      </c>
      <c r="F65" s="341">
        <v>0.0370949074074074</v>
      </c>
      <c r="G65" s="342">
        <v>0.07072916666666666</v>
      </c>
      <c r="H65" s="521"/>
    </row>
    <row r="66" spans="1:8" ht="27">
      <c r="A66" s="815"/>
      <c r="B66" s="263" t="s">
        <v>633</v>
      </c>
      <c r="C66" s="816" t="s">
        <v>1404</v>
      </c>
      <c r="D66" s="821"/>
      <c r="E66" s="821"/>
      <c r="F66" s="816"/>
      <c r="G66" s="817"/>
      <c r="H66" s="521"/>
    </row>
    <row r="67" spans="1:8" ht="36">
      <c r="A67" s="815"/>
      <c r="B67" s="263" t="s">
        <v>635</v>
      </c>
      <c r="C67" s="343">
        <v>0.01199074074074074</v>
      </c>
      <c r="D67" s="344">
        <v>0.04116898148148148</v>
      </c>
      <c r="E67" s="345">
        <v>8</v>
      </c>
      <c r="F67" s="344">
        <v>0.04837962962962963</v>
      </c>
      <c r="G67" s="342">
        <v>0.10109953703703704</v>
      </c>
      <c r="H67" s="521"/>
    </row>
    <row r="68" spans="1:8" ht="24">
      <c r="A68" s="815"/>
      <c r="B68" s="263" t="s">
        <v>634</v>
      </c>
      <c r="C68" s="343">
        <v>0.004224537037037037</v>
      </c>
      <c r="D68" s="344">
        <v>0.005509259259259259</v>
      </c>
      <c r="E68" s="345">
        <v>114</v>
      </c>
      <c r="F68" s="344">
        <v>0.03981481481481482</v>
      </c>
      <c r="G68" s="342">
        <v>0.0741898148148148</v>
      </c>
      <c r="H68" s="521"/>
    </row>
    <row r="69" spans="1:8" ht="27">
      <c r="A69" s="815"/>
      <c r="B69" s="263" t="s">
        <v>633</v>
      </c>
      <c r="C69" s="822" t="s">
        <v>638</v>
      </c>
      <c r="D69" s="824"/>
      <c r="E69" s="824"/>
      <c r="F69" s="824"/>
      <c r="G69" s="824"/>
      <c r="H69" s="521"/>
    </row>
    <row r="70" spans="1:8" ht="36">
      <c r="A70" s="815"/>
      <c r="B70" s="263" t="s">
        <v>635</v>
      </c>
      <c r="C70" s="346">
        <v>0.011087962962962964</v>
      </c>
      <c r="D70" s="347">
        <v>0.04116898148148148</v>
      </c>
      <c r="E70" s="348">
        <f>SUM(E64,E67)</f>
        <v>45</v>
      </c>
      <c r="F70" s="347">
        <f>AVERAGE(F64,F67)</f>
        <v>0.046689814814814816</v>
      </c>
      <c r="G70" s="349">
        <v>0.10109953703703704</v>
      </c>
      <c r="H70" s="521"/>
    </row>
    <row r="71" spans="1:8" ht="24">
      <c r="A71" s="815"/>
      <c r="B71" s="263" t="s">
        <v>634</v>
      </c>
      <c r="C71" s="346">
        <v>0.006215277777777777</v>
      </c>
      <c r="D71" s="347">
        <v>0.005509259259259259</v>
      </c>
      <c r="E71" s="348">
        <f>SUM(E65,E68)</f>
        <v>344</v>
      </c>
      <c r="F71" s="347">
        <f>AVERAGE(F65,F68)</f>
        <v>0.03845486111111111</v>
      </c>
      <c r="G71" s="349">
        <v>0.0741898148148148</v>
      </c>
      <c r="H71" s="521"/>
    </row>
    <row r="72" spans="1:8" ht="61.5" customHeight="1">
      <c r="A72" s="815" t="s">
        <v>639</v>
      </c>
      <c r="B72" s="263" t="s">
        <v>633</v>
      </c>
      <c r="C72" s="816" t="s">
        <v>1405</v>
      </c>
      <c r="D72" s="816"/>
      <c r="E72" s="816"/>
      <c r="F72" s="816"/>
      <c r="G72" s="817"/>
      <c r="H72" s="521"/>
    </row>
    <row r="73" spans="1:8" ht="36">
      <c r="A73" s="815"/>
      <c r="B73" s="263" t="s">
        <v>635</v>
      </c>
      <c r="C73" s="350">
        <v>0.01167824074074074</v>
      </c>
      <c r="D73" s="351">
        <v>0.03224537037037037</v>
      </c>
      <c r="E73" s="352">
        <v>243</v>
      </c>
      <c r="F73" s="351">
        <v>0.03149305555555556</v>
      </c>
      <c r="G73" s="353">
        <v>0.07200231481481481</v>
      </c>
      <c r="H73" s="521"/>
    </row>
    <row r="74" spans="1:8" ht="24">
      <c r="A74" s="815"/>
      <c r="B74" s="263" t="s">
        <v>634</v>
      </c>
      <c r="C74" s="350">
        <v>0.005</v>
      </c>
      <c r="D74" s="351">
        <v>0.020601851851851854</v>
      </c>
      <c r="E74" s="352">
        <v>49</v>
      </c>
      <c r="F74" s="351">
        <v>0.01667824074074074</v>
      </c>
      <c r="G74" s="353">
        <v>0.0519212962962963</v>
      </c>
      <c r="H74" s="521"/>
    </row>
    <row r="75" spans="1:8" ht="27">
      <c r="A75" s="815"/>
      <c r="B75" s="263" t="s">
        <v>633</v>
      </c>
      <c r="C75" s="816" t="s">
        <v>1406</v>
      </c>
      <c r="D75" s="816"/>
      <c r="E75" s="816"/>
      <c r="F75" s="816"/>
      <c r="G75" s="817"/>
      <c r="H75" s="521"/>
    </row>
    <row r="76" spans="1:8" ht="36">
      <c r="A76" s="815"/>
      <c r="B76" s="263" t="s">
        <v>635</v>
      </c>
      <c r="C76" s="350">
        <v>0.012129629629629629</v>
      </c>
      <c r="D76" s="351">
        <v>0.03431712962962963</v>
      </c>
      <c r="E76" s="352">
        <v>201</v>
      </c>
      <c r="F76" s="351">
        <v>0.03582175925925926</v>
      </c>
      <c r="G76" s="353">
        <v>0.11403935185185186</v>
      </c>
      <c r="H76" s="521"/>
    </row>
    <row r="77" spans="1:8" ht="24">
      <c r="A77" s="815"/>
      <c r="B77" s="263" t="s">
        <v>634</v>
      </c>
      <c r="C77" s="350">
        <v>0.005752314814814814</v>
      </c>
      <c r="D77" s="351">
        <v>0.034618055555555555</v>
      </c>
      <c r="E77" s="352">
        <v>73</v>
      </c>
      <c r="F77" s="351">
        <v>0.02287037037037037</v>
      </c>
      <c r="G77" s="353">
        <v>0.16591435185185185</v>
      </c>
      <c r="H77" s="521"/>
    </row>
    <row r="78" spans="1:8" ht="27">
      <c r="A78" s="815"/>
      <c r="B78" s="263" t="s">
        <v>633</v>
      </c>
      <c r="C78" s="816" t="s">
        <v>1407</v>
      </c>
      <c r="D78" s="816"/>
      <c r="E78" s="816"/>
      <c r="F78" s="816"/>
      <c r="G78" s="817"/>
      <c r="H78" s="521"/>
    </row>
    <row r="79" spans="1:8" ht="36">
      <c r="A79" s="815"/>
      <c r="B79" s="263" t="s">
        <v>635</v>
      </c>
      <c r="C79" s="350">
        <v>0.008171296296296296</v>
      </c>
      <c r="D79" s="351">
        <v>0.037349537037037035</v>
      </c>
      <c r="E79" s="352">
        <v>203</v>
      </c>
      <c r="F79" s="351">
        <v>0.03633101851851852</v>
      </c>
      <c r="G79" s="353">
        <v>0.07789351851851851</v>
      </c>
      <c r="H79" s="521"/>
    </row>
    <row r="80" spans="1:8" ht="24">
      <c r="A80" s="815"/>
      <c r="B80" s="263" t="s">
        <v>634</v>
      </c>
      <c r="C80" s="350">
        <v>0.007986111111111112</v>
      </c>
      <c r="D80" s="351">
        <v>0.031226851851851853</v>
      </c>
      <c r="E80" s="352">
        <v>34</v>
      </c>
      <c r="F80" s="351">
        <v>0.025011574074074075</v>
      </c>
      <c r="G80" s="353">
        <v>0.045844907407407404</v>
      </c>
      <c r="H80" s="521"/>
    </row>
    <row r="81" spans="1:8" ht="27">
      <c r="A81" s="815"/>
      <c r="B81" s="263" t="s">
        <v>633</v>
      </c>
      <c r="C81" s="816" t="s">
        <v>1408</v>
      </c>
      <c r="D81" s="816"/>
      <c r="E81" s="816"/>
      <c r="F81" s="816"/>
      <c r="G81" s="817"/>
      <c r="H81" s="521"/>
    </row>
    <row r="82" spans="1:8" ht="36">
      <c r="A82" s="815"/>
      <c r="B82" s="263" t="s">
        <v>635</v>
      </c>
      <c r="C82" s="350">
        <v>0.012060185185185186</v>
      </c>
      <c r="D82" s="351">
        <v>0.035208333333333335</v>
      </c>
      <c r="E82" s="352">
        <v>275</v>
      </c>
      <c r="F82" s="351">
        <v>0.036759259259259255</v>
      </c>
      <c r="G82" s="353">
        <v>0.07546296296296297</v>
      </c>
      <c r="H82" s="521"/>
    </row>
    <row r="83" spans="1:8" ht="24">
      <c r="A83" s="815"/>
      <c r="B83" s="263" t="s">
        <v>634</v>
      </c>
      <c r="C83" s="350">
        <v>0.004953703703703704</v>
      </c>
      <c r="D83" s="351">
        <v>0.03685185185185185</v>
      </c>
      <c r="E83" s="352">
        <v>64</v>
      </c>
      <c r="F83" s="351">
        <v>0.02048611111111111</v>
      </c>
      <c r="G83" s="353">
        <v>0.1500462962962963</v>
      </c>
      <c r="H83" s="521"/>
    </row>
    <row r="84" spans="1:8" ht="27">
      <c r="A84" s="815"/>
      <c r="B84" s="263" t="s">
        <v>633</v>
      </c>
      <c r="C84" s="816" t="s">
        <v>1409</v>
      </c>
      <c r="D84" s="816"/>
      <c r="E84" s="816"/>
      <c r="F84" s="816"/>
      <c r="G84" s="817"/>
      <c r="H84" s="521"/>
    </row>
    <row r="85" spans="1:8" ht="36">
      <c r="A85" s="815"/>
      <c r="B85" s="263" t="s">
        <v>635</v>
      </c>
      <c r="C85" s="350">
        <v>0.0071874999999999994</v>
      </c>
      <c r="D85" s="351">
        <v>0.028622685185185185</v>
      </c>
      <c r="E85" s="352">
        <v>123</v>
      </c>
      <c r="F85" s="351">
        <v>0.03490740740740741</v>
      </c>
      <c r="G85" s="353">
        <v>0.11368055555555556</v>
      </c>
      <c r="H85" s="521"/>
    </row>
    <row r="86" spans="1:8" ht="24">
      <c r="A86" s="815"/>
      <c r="B86" s="263" t="s">
        <v>634</v>
      </c>
      <c r="C86" s="350">
        <v>0.01</v>
      </c>
      <c r="D86" s="351">
        <v>0.02440972222222222</v>
      </c>
      <c r="E86" s="352">
        <v>95</v>
      </c>
      <c r="F86" s="351">
        <v>0.030462962962962966</v>
      </c>
      <c r="G86" s="353">
        <v>0.06668981481481481</v>
      </c>
      <c r="H86" s="521"/>
    </row>
    <row r="87" spans="1:8" ht="27">
      <c r="A87" s="815"/>
      <c r="B87" s="263" t="s">
        <v>633</v>
      </c>
      <c r="C87" s="816" t="s">
        <v>1410</v>
      </c>
      <c r="D87" s="816"/>
      <c r="E87" s="816"/>
      <c r="F87" s="816"/>
      <c r="G87" s="817"/>
      <c r="H87" s="521"/>
    </row>
    <row r="88" spans="1:8" ht="36">
      <c r="A88" s="815"/>
      <c r="B88" s="263" t="s">
        <v>635</v>
      </c>
      <c r="C88" s="350">
        <v>0.007638888888888889</v>
      </c>
      <c r="D88" s="354">
        <v>0.043101851851851856</v>
      </c>
      <c r="E88" s="352">
        <v>133</v>
      </c>
      <c r="F88" s="351">
        <v>0.03428240740740741</v>
      </c>
      <c r="G88" s="353">
        <v>0.10932870370370369</v>
      </c>
      <c r="H88" s="521"/>
    </row>
    <row r="89" spans="1:8" ht="24">
      <c r="A89" s="815"/>
      <c r="B89" s="263" t="s">
        <v>634</v>
      </c>
      <c r="C89" s="350">
        <v>0.0103125</v>
      </c>
      <c r="D89" s="351">
        <v>0.019502314814814816</v>
      </c>
      <c r="E89" s="352">
        <v>63</v>
      </c>
      <c r="F89" s="351">
        <v>0.03005787037037037</v>
      </c>
      <c r="G89" s="353">
        <v>0.05728009259259259</v>
      </c>
      <c r="H89" s="521"/>
    </row>
    <row r="90" spans="1:8" ht="27">
      <c r="A90" s="815"/>
      <c r="B90" s="263" t="s">
        <v>633</v>
      </c>
      <c r="C90" s="828" t="s">
        <v>640</v>
      </c>
      <c r="D90" s="829"/>
      <c r="E90" s="829"/>
      <c r="F90" s="830"/>
      <c r="G90" s="830"/>
      <c r="H90" s="521"/>
    </row>
    <row r="91" spans="1:8" ht="36">
      <c r="A91" s="815"/>
      <c r="B91" s="263" t="s">
        <v>635</v>
      </c>
      <c r="C91" s="133">
        <v>0.008645833333333333</v>
      </c>
      <c r="D91" s="355">
        <v>0.043576388888888894</v>
      </c>
      <c r="E91" s="130">
        <f>SUM(E73,E76,E79,E82,E85,E88)</f>
        <v>1178</v>
      </c>
      <c r="F91" s="356">
        <f>AVERAGE(F73,F76,F79,F82,F85,F88)</f>
        <v>0.03493248456790123</v>
      </c>
      <c r="G91" s="357">
        <v>0.11403935185185186</v>
      </c>
      <c r="H91" s="521"/>
    </row>
    <row r="92" spans="1:8" ht="24">
      <c r="A92" s="815"/>
      <c r="B92" s="263" t="s">
        <v>634</v>
      </c>
      <c r="C92" s="133">
        <v>0.005393518518518519</v>
      </c>
      <c r="D92" s="355">
        <v>0.051898148148148145</v>
      </c>
      <c r="E92" s="130">
        <f>SUM(E74,E77,E80,E83,E86,E89)</f>
        <v>378</v>
      </c>
      <c r="F92" s="356">
        <f>AVERAGE(F74,F77,F80,F83,F86,F89)</f>
        <v>0.02426118827160494</v>
      </c>
      <c r="G92" s="357">
        <v>0.16591435185185185</v>
      </c>
      <c r="H92" s="521"/>
    </row>
    <row r="93" spans="1:8" ht="27">
      <c r="A93" s="815" t="s">
        <v>641</v>
      </c>
      <c r="B93" s="263" t="s">
        <v>633</v>
      </c>
      <c r="C93" s="821" t="s">
        <v>1411</v>
      </c>
      <c r="D93" s="821"/>
      <c r="E93" s="821"/>
      <c r="F93" s="816"/>
      <c r="G93" s="817"/>
      <c r="H93" s="521"/>
    </row>
    <row r="94" spans="1:8" ht="36">
      <c r="A94" s="815"/>
      <c r="B94" s="263" t="s">
        <v>635</v>
      </c>
      <c r="C94" s="358">
        <v>0.010694444444444444</v>
      </c>
      <c r="D94" s="359">
        <v>0.03840277777777778</v>
      </c>
      <c r="E94" s="360">
        <v>178</v>
      </c>
      <c r="F94" s="359">
        <v>0.03751157407407407</v>
      </c>
      <c r="G94" s="361">
        <v>0.10282407407407407</v>
      </c>
      <c r="H94" s="521"/>
    </row>
    <row r="95" spans="1:8" ht="24">
      <c r="A95" s="815"/>
      <c r="B95" s="263" t="s">
        <v>634</v>
      </c>
      <c r="C95" s="358">
        <v>0.0051504629629629635</v>
      </c>
      <c r="D95" s="359">
        <v>0.037905092592592594</v>
      </c>
      <c r="E95" s="360">
        <v>51</v>
      </c>
      <c r="F95" s="359">
        <v>0.027453703703703702</v>
      </c>
      <c r="G95" s="361">
        <v>0.09943287037037037</v>
      </c>
      <c r="H95" s="521"/>
    </row>
    <row r="96" spans="1:8" ht="27">
      <c r="A96" s="815"/>
      <c r="B96" s="263" t="s">
        <v>633</v>
      </c>
      <c r="C96" s="816" t="s">
        <v>1412</v>
      </c>
      <c r="D96" s="816"/>
      <c r="E96" s="816"/>
      <c r="F96" s="816"/>
      <c r="G96" s="817"/>
      <c r="H96" s="521"/>
    </row>
    <row r="97" spans="1:8" ht="36">
      <c r="A97" s="815"/>
      <c r="B97" s="263" t="s">
        <v>635</v>
      </c>
      <c r="C97" s="362" t="s">
        <v>1413</v>
      </c>
      <c r="D97" s="359">
        <v>0.042361111111111106</v>
      </c>
      <c r="E97" s="360">
        <v>90</v>
      </c>
      <c r="F97" s="359">
        <v>0.03289351851851852</v>
      </c>
      <c r="G97" s="361">
        <v>0.08744212962962962</v>
      </c>
      <c r="H97" s="521"/>
    </row>
    <row r="98" spans="1:8" ht="24">
      <c r="A98" s="815"/>
      <c r="B98" s="263" t="s">
        <v>634</v>
      </c>
      <c r="C98" s="358">
        <v>0.012881944444444446</v>
      </c>
      <c r="D98" s="359">
        <v>0.02136574074074074</v>
      </c>
      <c r="E98" s="360">
        <v>150</v>
      </c>
      <c r="F98" s="359">
        <v>0.0349537037037037</v>
      </c>
      <c r="G98" s="361">
        <v>0.08540509259259259</v>
      </c>
      <c r="H98" s="521"/>
    </row>
    <row r="99" spans="1:8" ht="27">
      <c r="A99" s="815"/>
      <c r="B99" s="263" t="s">
        <v>633</v>
      </c>
      <c r="C99" s="819" t="s">
        <v>642</v>
      </c>
      <c r="D99" s="819"/>
      <c r="E99" s="819"/>
      <c r="F99" s="819"/>
      <c r="G99" s="820"/>
      <c r="H99" s="521"/>
    </row>
    <row r="100" spans="1:8" ht="36">
      <c r="A100" s="815"/>
      <c r="B100" s="263" t="s">
        <v>635</v>
      </c>
      <c r="C100" s="363">
        <v>0.009594907407407408</v>
      </c>
      <c r="D100" s="347">
        <v>0.06999999999999999</v>
      </c>
      <c r="E100" s="364">
        <f>SUM(E94,E97)</f>
        <v>268</v>
      </c>
      <c r="F100" s="363">
        <f>AVERAGE(F94,F97)</f>
        <v>0.035202546296296294</v>
      </c>
      <c r="G100" s="349">
        <v>0.10282407407407407</v>
      </c>
      <c r="H100" s="521"/>
    </row>
    <row r="101" spans="1:8" ht="24">
      <c r="A101" s="815"/>
      <c r="B101" s="263" t="s">
        <v>634</v>
      </c>
      <c r="C101" s="363">
        <v>0.0065625</v>
      </c>
      <c r="D101" s="347">
        <v>0.11355324074074075</v>
      </c>
      <c r="E101" s="364">
        <f>SUM(E95,E98)</f>
        <v>201</v>
      </c>
      <c r="F101" s="363">
        <f>AVERAGE(F95,F98)</f>
        <v>0.031203703703703702</v>
      </c>
      <c r="G101" s="349">
        <v>0.11494212962962963</v>
      </c>
      <c r="H101" s="521"/>
    </row>
    <row r="102" spans="1:8" ht="27">
      <c r="A102" s="815" t="s">
        <v>643</v>
      </c>
      <c r="B102" s="263" t="s">
        <v>633</v>
      </c>
      <c r="C102" s="816" t="s">
        <v>1414</v>
      </c>
      <c r="D102" s="816"/>
      <c r="E102" s="816"/>
      <c r="F102" s="816"/>
      <c r="G102" s="817"/>
      <c r="H102" s="521"/>
    </row>
    <row r="103" spans="1:8" ht="36">
      <c r="A103" s="815"/>
      <c r="B103" s="263" t="s">
        <v>635</v>
      </c>
      <c r="C103" s="365">
        <v>0.009756944444444445</v>
      </c>
      <c r="D103" s="366">
        <v>0.03868055555555556</v>
      </c>
      <c r="E103" s="367">
        <v>171</v>
      </c>
      <c r="F103" s="366">
        <v>0.03996527777777777</v>
      </c>
      <c r="G103" s="368">
        <v>0.10913194444444445</v>
      </c>
      <c r="H103" s="521"/>
    </row>
    <row r="104" spans="1:8" ht="24">
      <c r="A104" s="815"/>
      <c r="B104" s="263" t="s">
        <v>634</v>
      </c>
      <c r="C104" s="365">
        <v>0.0051736111111111115</v>
      </c>
      <c r="D104" s="366">
        <v>0.02625</v>
      </c>
      <c r="E104" s="367">
        <v>43</v>
      </c>
      <c r="F104" s="366">
        <v>0.030138888888888885</v>
      </c>
      <c r="G104" s="368">
        <v>0.2182060185185185</v>
      </c>
      <c r="H104" s="521"/>
    </row>
    <row r="105" spans="1:8" ht="27">
      <c r="A105" s="815"/>
      <c r="B105" s="263" t="s">
        <v>633</v>
      </c>
      <c r="C105" s="816" t="s">
        <v>1415</v>
      </c>
      <c r="D105" s="816"/>
      <c r="E105" s="816"/>
      <c r="F105" s="816"/>
      <c r="G105" s="817"/>
      <c r="H105" s="521"/>
    </row>
    <row r="106" spans="1:8" ht="36">
      <c r="A106" s="815"/>
      <c r="B106" s="263" t="s">
        <v>635</v>
      </c>
      <c r="C106" s="365">
        <v>0.0084375</v>
      </c>
      <c r="D106" s="366">
        <v>0.03186342592592593</v>
      </c>
      <c r="E106" s="367">
        <v>214</v>
      </c>
      <c r="F106" s="366">
        <v>0.03765046296296296</v>
      </c>
      <c r="G106" s="368">
        <v>0.43681712962962965</v>
      </c>
      <c r="H106" s="521"/>
    </row>
    <row r="107" spans="1:8" ht="24">
      <c r="A107" s="815"/>
      <c r="B107" s="263" t="s">
        <v>634</v>
      </c>
      <c r="C107" s="365">
        <v>0.012418981481481482</v>
      </c>
      <c r="D107" s="366">
        <v>0.04138888888888889</v>
      </c>
      <c r="E107" s="367">
        <v>69</v>
      </c>
      <c r="F107" s="366">
        <v>0.04209490740740741</v>
      </c>
      <c r="G107" s="368">
        <v>0.10453703703703704</v>
      </c>
      <c r="H107" s="521"/>
    </row>
    <row r="108" spans="1:8" ht="27">
      <c r="A108" s="815"/>
      <c r="B108" s="263" t="s">
        <v>633</v>
      </c>
      <c r="C108" s="816" t="s">
        <v>1416</v>
      </c>
      <c r="D108" s="816"/>
      <c r="E108" s="816"/>
      <c r="F108" s="816"/>
      <c r="G108" s="817"/>
      <c r="H108" s="521"/>
    </row>
    <row r="109" spans="1:8" ht="36">
      <c r="A109" s="815"/>
      <c r="B109" s="263" t="s">
        <v>635</v>
      </c>
      <c r="C109" s="365">
        <v>0.010081018518518519</v>
      </c>
      <c r="D109" s="366">
        <v>0.030243055555555554</v>
      </c>
      <c r="E109" s="367">
        <v>247</v>
      </c>
      <c r="F109" s="366">
        <v>0.04212962962962963</v>
      </c>
      <c r="G109" s="368">
        <v>0.2963194444444444</v>
      </c>
      <c r="H109" s="521"/>
    </row>
    <row r="110" spans="1:8" ht="24">
      <c r="A110" s="815"/>
      <c r="B110" s="263" t="s">
        <v>634</v>
      </c>
      <c r="C110" s="365">
        <v>0.011238425925925928</v>
      </c>
      <c r="D110" s="366">
        <v>0.03162037037037037</v>
      </c>
      <c r="E110" s="367">
        <v>219</v>
      </c>
      <c r="F110" s="366">
        <v>0.03653935185185185</v>
      </c>
      <c r="G110" s="368">
        <v>0.09888888888888887</v>
      </c>
      <c r="H110" s="521"/>
    </row>
    <row r="111" spans="1:8" ht="27">
      <c r="A111" s="815"/>
      <c r="B111" s="263" t="s">
        <v>633</v>
      </c>
      <c r="C111" s="816" t="s">
        <v>1417</v>
      </c>
      <c r="D111" s="816"/>
      <c r="E111" s="816"/>
      <c r="F111" s="816"/>
      <c r="G111" s="817"/>
      <c r="H111" s="521"/>
    </row>
    <row r="112" spans="1:8" ht="36">
      <c r="A112" s="815"/>
      <c r="B112" s="263" t="s">
        <v>635</v>
      </c>
      <c r="C112" s="365">
        <v>0.009074074074074073</v>
      </c>
      <c r="D112" s="366">
        <v>0.032326388888888884</v>
      </c>
      <c r="E112" s="367">
        <v>180</v>
      </c>
      <c r="F112" s="366">
        <v>0.04670138888888889</v>
      </c>
      <c r="G112" s="368">
        <v>0.23435185185185184</v>
      </c>
      <c r="H112" s="521"/>
    </row>
    <row r="113" spans="1:8" ht="24">
      <c r="A113" s="815"/>
      <c r="B113" s="263" t="s">
        <v>634</v>
      </c>
      <c r="C113" s="365">
        <v>0.013136574074074077</v>
      </c>
      <c r="D113" s="366">
        <v>0.021203703703703707</v>
      </c>
      <c r="E113" s="367">
        <v>60</v>
      </c>
      <c r="F113" s="366">
        <v>0.043020833333333335</v>
      </c>
      <c r="G113" s="368">
        <v>0.08432870370370371</v>
      </c>
      <c r="H113" s="521"/>
    </row>
    <row r="114" spans="1:8" ht="27">
      <c r="A114" s="815"/>
      <c r="B114" s="263" t="s">
        <v>633</v>
      </c>
      <c r="C114" s="819" t="s">
        <v>644</v>
      </c>
      <c r="D114" s="819"/>
      <c r="E114" s="819"/>
      <c r="F114" s="819"/>
      <c r="G114" s="820"/>
      <c r="H114" s="521"/>
    </row>
    <row r="115" spans="1:8" ht="36">
      <c r="A115" s="815"/>
      <c r="B115" s="263" t="s">
        <v>635</v>
      </c>
      <c r="C115" s="347">
        <v>0.009212962962962963</v>
      </c>
      <c r="D115" s="347">
        <v>0.05982638888888889</v>
      </c>
      <c r="E115" s="348">
        <f>SUM(E103,E106,E109,E112)</f>
        <v>812</v>
      </c>
      <c r="F115" s="347">
        <f>AVERAGE(F103,F106,F109,F112)</f>
        <v>0.04161168981481481</v>
      </c>
      <c r="G115" s="349">
        <v>0.43681712962962965</v>
      </c>
      <c r="H115" s="521"/>
    </row>
    <row r="116" spans="1:8" ht="24">
      <c r="A116" s="815"/>
      <c r="B116" s="263" t="s">
        <v>634</v>
      </c>
      <c r="C116" s="347">
        <v>0.006944444444444444</v>
      </c>
      <c r="D116" s="347">
        <v>0.04138888888888889</v>
      </c>
      <c r="E116" s="348">
        <f>SUM(E104,E107,E110,E113)</f>
        <v>391</v>
      </c>
      <c r="F116" s="347">
        <f>AVERAGE(F104,F107,F110,F113)</f>
        <v>0.03794849537037037</v>
      </c>
      <c r="G116" s="349">
        <v>0.2182060185185185</v>
      </c>
      <c r="H116" s="521"/>
    </row>
    <row r="117" spans="1:8" ht="27">
      <c r="A117" s="815" t="s">
        <v>645</v>
      </c>
      <c r="B117" s="263" t="s">
        <v>633</v>
      </c>
      <c r="C117" s="816" t="s">
        <v>1418</v>
      </c>
      <c r="D117" s="816"/>
      <c r="E117" s="816"/>
      <c r="F117" s="816"/>
      <c r="G117" s="817"/>
      <c r="H117" s="521"/>
    </row>
    <row r="118" spans="1:8" ht="36">
      <c r="A118" s="815"/>
      <c r="B118" s="263" t="s">
        <v>635</v>
      </c>
      <c r="C118" s="369">
        <v>0.006805555555555557</v>
      </c>
      <c r="D118" s="370">
        <v>0.03703703703703704</v>
      </c>
      <c r="E118" s="371">
        <v>80</v>
      </c>
      <c r="F118" s="370">
        <v>0.03362268518518518</v>
      </c>
      <c r="G118" s="372">
        <v>0.09153935185185186</v>
      </c>
      <c r="H118" s="521"/>
    </row>
    <row r="119" spans="1:8" ht="24">
      <c r="A119" s="815"/>
      <c r="B119" s="263" t="s">
        <v>634</v>
      </c>
      <c r="C119" s="373">
        <v>0</v>
      </c>
      <c r="D119" s="370">
        <v>0.02820601851851852</v>
      </c>
      <c r="E119" s="371">
        <v>13</v>
      </c>
      <c r="F119" s="370">
        <v>0.034270833333333334</v>
      </c>
      <c r="G119" s="372">
        <v>0.0873148148148148</v>
      </c>
      <c r="H119" s="521"/>
    </row>
    <row r="120" spans="1:8" ht="27">
      <c r="A120" s="815"/>
      <c r="B120" s="263" t="s">
        <v>633</v>
      </c>
      <c r="C120" s="816" t="s">
        <v>1419</v>
      </c>
      <c r="D120" s="816"/>
      <c r="E120" s="816"/>
      <c r="F120" s="816"/>
      <c r="G120" s="817"/>
      <c r="H120" s="521"/>
    </row>
    <row r="121" spans="1:8" ht="36">
      <c r="A121" s="815"/>
      <c r="B121" s="263" t="s">
        <v>635</v>
      </c>
      <c r="C121" s="369">
        <v>0.007893518518518518</v>
      </c>
      <c r="D121" s="370">
        <v>0.035902777777777777</v>
      </c>
      <c r="E121" s="371">
        <v>74</v>
      </c>
      <c r="F121" s="370">
        <v>0.04083333333333333</v>
      </c>
      <c r="G121" s="372">
        <v>0.15079861111111112</v>
      </c>
      <c r="H121" s="521"/>
    </row>
    <row r="122" spans="1:8" ht="24">
      <c r="A122" s="815"/>
      <c r="B122" s="263" t="s">
        <v>634</v>
      </c>
      <c r="C122" s="369">
        <v>0</v>
      </c>
      <c r="D122" s="370">
        <v>0.02287037037037037</v>
      </c>
      <c r="E122" s="371">
        <v>5</v>
      </c>
      <c r="F122" s="370">
        <v>0.028333333333333332</v>
      </c>
      <c r="G122" s="372">
        <v>0.03460648148148148</v>
      </c>
      <c r="H122" s="521"/>
    </row>
    <row r="123" spans="1:8" ht="27">
      <c r="A123" s="815"/>
      <c r="B123" s="263" t="s">
        <v>633</v>
      </c>
      <c r="C123" s="816" t="s">
        <v>1420</v>
      </c>
      <c r="D123" s="816"/>
      <c r="E123" s="816"/>
      <c r="F123" s="816"/>
      <c r="G123" s="817"/>
      <c r="H123" s="521"/>
    </row>
    <row r="124" spans="1:8" ht="36">
      <c r="A124" s="815"/>
      <c r="B124" s="263" t="s">
        <v>635</v>
      </c>
      <c r="C124" s="369">
        <v>0.0072106481481481475</v>
      </c>
      <c r="D124" s="374" t="s">
        <v>1342</v>
      </c>
      <c r="E124" s="374" t="s">
        <v>884</v>
      </c>
      <c r="F124" s="374" t="s">
        <v>1343</v>
      </c>
      <c r="G124" s="375" t="s">
        <v>1344</v>
      </c>
      <c r="H124" s="521"/>
    </row>
    <row r="125" spans="1:8" ht="24">
      <c r="A125" s="815"/>
      <c r="B125" s="263" t="s">
        <v>634</v>
      </c>
      <c r="C125" s="369">
        <v>0</v>
      </c>
      <c r="D125" s="374" t="s">
        <v>1339</v>
      </c>
      <c r="E125" s="374" t="s">
        <v>259</v>
      </c>
      <c r="F125" s="374" t="s">
        <v>1340</v>
      </c>
      <c r="G125" s="375" t="s">
        <v>1341</v>
      </c>
      <c r="H125" s="521"/>
    </row>
    <row r="126" spans="1:8" ht="27">
      <c r="A126" s="815"/>
      <c r="B126" s="263" t="s">
        <v>633</v>
      </c>
      <c r="C126" s="818" t="s">
        <v>646</v>
      </c>
      <c r="D126" s="818"/>
      <c r="E126" s="818"/>
      <c r="F126" s="818"/>
      <c r="G126" s="825"/>
      <c r="H126" s="521"/>
    </row>
    <row r="127" spans="1:8" ht="36">
      <c r="A127" s="815"/>
      <c r="B127" s="263" t="s">
        <v>635</v>
      </c>
      <c r="C127" s="133">
        <f>AVERAGE(C118,C121,C124)</f>
        <v>0.007303240740740741</v>
      </c>
      <c r="D127" s="347">
        <v>0.035902777777777777</v>
      </c>
      <c r="E127" s="132">
        <v>256</v>
      </c>
      <c r="F127" s="131">
        <f>AVERAGE(F118,F121,F124)</f>
        <v>0.03722800925925926</v>
      </c>
      <c r="G127" s="349">
        <v>0.15079861111111112</v>
      </c>
      <c r="H127" s="521"/>
    </row>
    <row r="128" spans="1:8" ht="24">
      <c r="A128" s="815"/>
      <c r="B128" s="263" t="s">
        <v>634</v>
      </c>
      <c r="C128" s="131">
        <f>AVERAGE(C119,C122,C125)</f>
        <v>0</v>
      </c>
      <c r="D128" s="347">
        <v>0.02287037037037037</v>
      </c>
      <c r="E128" s="132">
        <v>22</v>
      </c>
      <c r="F128" s="131">
        <f>AVERAGE(F119,F122,F125)</f>
        <v>0.031302083333333335</v>
      </c>
      <c r="G128" s="376" t="s">
        <v>1341</v>
      </c>
      <c r="H128" s="521"/>
    </row>
    <row r="129" spans="1:8" ht="27">
      <c r="A129" s="815" t="s">
        <v>647</v>
      </c>
      <c r="B129" s="263" t="s">
        <v>633</v>
      </c>
      <c r="C129" s="821" t="s">
        <v>1421</v>
      </c>
      <c r="D129" s="821"/>
      <c r="E129" s="821"/>
      <c r="F129" s="821"/>
      <c r="G129" s="826"/>
      <c r="H129" s="521"/>
    </row>
    <row r="130" spans="1:8" ht="36">
      <c r="A130" s="815"/>
      <c r="B130" s="263" t="s">
        <v>635</v>
      </c>
      <c r="C130" s="377">
        <v>0.011006944444444444</v>
      </c>
      <c r="D130" s="378">
        <v>0.032789351851851854</v>
      </c>
      <c r="E130" s="379">
        <v>223</v>
      </c>
      <c r="F130" s="380">
        <v>0.03556712962962963</v>
      </c>
      <c r="G130" s="381">
        <v>0.07907407407407407</v>
      </c>
      <c r="H130" s="521"/>
    </row>
    <row r="131" spans="1:8" ht="24">
      <c r="A131" s="815"/>
      <c r="B131" s="263" t="s">
        <v>634</v>
      </c>
      <c r="C131" s="377">
        <v>0.004606481481481481</v>
      </c>
      <c r="D131" s="382" t="s">
        <v>1422</v>
      </c>
      <c r="E131" s="379">
        <v>17</v>
      </c>
      <c r="F131" s="380">
        <v>0.031712962962962964</v>
      </c>
      <c r="G131" s="381">
        <v>0.9572916666666668</v>
      </c>
      <c r="H131" s="521"/>
    </row>
    <row r="132" spans="1:8" ht="27">
      <c r="A132" s="815"/>
      <c r="B132" s="263" t="s">
        <v>633</v>
      </c>
      <c r="C132" s="816" t="s">
        <v>1423</v>
      </c>
      <c r="D132" s="816"/>
      <c r="E132" s="816"/>
      <c r="F132" s="816"/>
      <c r="G132" s="817"/>
      <c r="H132" s="521"/>
    </row>
    <row r="133" spans="1:8" ht="36">
      <c r="A133" s="815"/>
      <c r="B133" s="263" t="s">
        <v>635</v>
      </c>
      <c r="C133" s="377">
        <v>0.011041666666666667</v>
      </c>
      <c r="D133" s="380">
        <v>0.045995370370370374</v>
      </c>
      <c r="E133" s="379">
        <v>17</v>
      </c>
      <c r="F133" s="380">
        <v>0.0355787037037037</v>
      </c>
      <c r="G133" s="383">
        <v>0.07907407407407407</v>
      </c>
      <c r="H133" s="521"/>
    </row>
    <row r="134" spans="1:8" ht="24">
      <c r="A134" s="815"/>
      <c r="B134" s="263" t="s">
        <v>634</v>
      </c>
      <c r="C134" s="377">
        <v>0.004606481481481481</v>
      </c>
      <c r="D134" s="380">
        <v>0.029212962962962965</v>
      </c>
      <c r="E134" s="379">
        <v>224</v>
      </c>
      <c r="F134" s="380">
        <v>0.023564814814814813</v>
      </c>
      <c r="G134" s="383">
        <v>0.07042824074074074</v>
      </c>
      <c r="H134" s="521"/>
    </row>
    <row r="135" spans="1:8" ht="27">
      <c r="A135" s="815"/>
      <c r="B135" s="263" t="s">
        <v>633</v>
      </c>
      <c r="C135" s="816" t="s">
        <v>1424</v>
      </c>
      <c r="D135" s="816"/>
      <c r="E135" s="816"/>
      <c r="F135" s="816"/>
      <c r="G135" s="817"/>
      <c r="H135" s="521"/>
    </row>
    <row r="136" spans="1:8" ht="36">
      <c r="A136" s="815"/>
      <c r="B136" s="263" t="s">
        <v>635</v>
      </c>
      <c r="C136" s="377">
        <v>0.008275462962962962</v>
      </c>
      <c r="D136" s="380">
        <v>0.036111111111111115</v>
      </c>
      <c r="E136" s="379">
        <v>123</v>
      </c>
      <c r="F136" s="380">
        <v>0.03719907407407407</v>
      </c>
      <c r="G136" s="381">
        <v>0.09337962962962963</v>
      </c>
      <c r="H136" s="521"/>
    </row>
    <row r="137" spans="1:8" ht="24">
      <c r="A137" s="815"/>
      <c r="B137" s="263" t="s">
        <v>634</v>
      </c>
      <c r="C137" s="377">
        <v>0.00568287037037037</v>
      </c>
      <c r="D137" s="380">
        <v>0.01568287037037037</v>
      </c>
      <c r="E137" s="379">
        <v>1</v>
      </c>
      <c r="F137" s="380">
        <v>0.020775462962962964</v>
      </c>
      <c r="G137" s="381">
        <v>0.0525</v>
      </c>
      <c r="H137" s="521"/>
    </row>
    <row r="138" spans="1:8" ht="27">
      <c r="A138" s="815"/>
      <c r="B138" s="263" t="s">
        <v>633</v>
      </c>
      <c r="C138" s="816" t="s">
        <v>1425</v>
      </c>
      <c r="D138" s="816"/>
      <c r="E138" s="816"/>
      <c r="F138" s="816"/>
      <c r="G138" s="817"/>
      <c r="H138" s="521"/>
    </row>
    <row r="139" spans="1:8" ht="36">
      <c r="A139" s="815"/>
      <c r="B139" s="263" t="s">
        <v>635</v>
      </c>
      <c r="C139" s="377">
        <v>0.010671296296296297</v>
      </c>
      <c r="D139" s="380">
        <v>0.03869212962962963</v>
      </c>
      <c r="E139" s="379">
        <v>237</v>
      </c>
      <c r="F139" s="380">
        <v>0.04069444444444444</v>
      </c>
      <c r="G139" s="381">
        <v>0.11663194444444445</v>
      </c>
      <c r="H139" s="521"/>
    </row>
    <row r="140" spans="1:8" ht="24">
      <c r="A140" s="815"/>
      <c r="B140" s="263" t="s">
        <v>634</v>
      </c>
      <c r="C140" s="377">
        <v>0.008888888888888889</v>
      </c>
      <c r="D140" s="380">
        <v>0.021886574074074072</v>
      </c>
      <c r="E140" s="379">
        <v>4</v>
      </c>
      <c r="F140" s="380">
        <v>0.02711805555555555</v>
      </c>
      <c r="G140" s="381">
        <v>0.04221064814814815</v>
      </c>
      <c r="H140" s="521"/>
    </row>
    <row r="141" spans="1:8" ht="27">
      <c r="A141" s="815"/>
      <c r="B141" s="263" t="s">
        <v>633</v>
      </c>
      <c r="C141" s="816" t="s">
        <v>1426</v>
      </c>
      <c r="D141" s="816"/>
      <c r="E141" s="816"/>
      <c r="F141" s="816"/>
      <c r="G141" s="817"/>
      <c r="H141" s="521"/>
    </row>
    <row r="142" spans="1:8" ht="36">
      <c r="A142" s="815"/>
      <c r="B142" s="263" t="s">
        <v>635</v>
      </c>
      <c r="C142" s="377">
        <v>0.011377314814814814</v>
      </c>
      <c r="D142" s="380">
        <v>0.033125</v>
      </c>
      <c r="E142" s="379">
        <v>267</v>
      </c>
      <c r="F142" s="380">
        <v>0.042199074074074076</v>
      </c>
      <c r="G142" s="383">
        <v>0.1084375</v>
      </c>
      <c r="H142" s="521"/>
    </row>
    <row r="143" spans="1:8" ht="24">
      <c r="A143" s="815"/>
      <c r="B143" s="263" t="s">
        <v>634</v>
      </c>
      <c r="C143" s="377">
        <v>0.01659722222222222</v>
      </c>
      <c r="D143" s="380">
        <v>0.03025462962962963</v>
      </c>
      <c r="E143" s="379">
        <v>10</v>
      </c>
      <c r="F143" s="380">
        <v>0.036458333333333336</v>
      </c>
      <c r="G143" s="383">
        <v>0.05966435185185185</v>
      </c>
      <c r="H143" s="521"/>
    </row>
    <row r="144" spans="1:8" ht="27">
      <c r="A144" s="815"/>
      <c r="B144" s="263" t="s">
        <v>633</v>
      </c>
      <c r="C144" s="819" t="s">
        <v>648</v>
      </c>
      <c r="D144" s="819"/>
      <c r="E144" s="819"/>
      <c r="F144" s="819"/>
      <c r="G144" s="820"/>
      <c r="H144" s="521"/>
    </row>
    <row r="145" spans="1:8" ht="36">
      <c r="A145" s="815"/>
      <c r="B145" s="263" t="s">
        <v>635</v>
      </c>
      <c r="C145" s="347">
        <v>0.010590277777777777</v>
      </c>
      <c r="D145" s="347">
        <v>0.08315972222222222</v>
      </c>
      <c r="E145" s="348">
        <f>SUM(E130,E133,E136,E139,E142)</f>
        <v>867</v>
      </c>
      <c r="F145" s="347">
        <f>AVERAGE(F130,F133,F136,F139,F142)</f>
        <v>0.03824768518518519</v>
      </c>
      <c r="G145" s="384">
        <v>0.49638888888888894</v>
      </c>
      <c r="H145" s="521"/>
    </row>
    <row r="146" spans="1:8" ht="24">
      <c r="A146" s="815"/>
      <c r="B146" s="263" t="s">
        <v>634</v>
      </c>
      <c r="C146" s="347">
        <v>0.005520833333333333</v>
      </c>
      <c r="D146" s="347">
        <v>0.03025462962962963</v>
      </c>
      <c r="E146" s="348">
        <f>SUM(E131,E134,E137,E140,E143)</f>
        <v>256</v>
      </c>
      <c r="F146" s="347">
        <f>AVERAGE(F131,F134,F137,F140,F143)</f>
        <v>0.027925925925925927</v>
      </c>
      <c r="G146" s="384">
        <v>0.9572916666666668</v>
      </c>
      <c r="H146" s="521"/>
    </row>
    <row r="147" spans="1:8" ht="27">
      <c r="A147" s="815" t="s">
        <v>649</v>
      </c>
      <c r="B147" s="263" t="s">
        <v>633</v>
      </c>
      <c r="C147" s="816" t="s">
        <v>1427</v>
      </c>
      <c r="D147" s="816"/>
      <c r="E147" s="816"/>
      <c r="F147" s="816"/>
      <c r="G147" s="817"/>
      <c r="H147" s="521"/>
    </row>
    <row r="148" spans="1:8" ht="36">
      <c r="A148" s="815"/>
      <c r="B148" s="263" t="s">
        <v>635</v>
      </c>
      <c r="C148" s="385">
        <v>0.010266203703703703</v>
      </c>
      <c r="D148" s="386" t="s">
        <v>1346</v>
      </c>
      <c r="E148" s="387">
        <v>159</v>
      </c>
      <c r="F148" s="388">
        <v>0.040150462962962964</v>
      </c>
      <c r="G148" s="389">
        <v>0.12859953703703705</v>
      </c>
      <c r="H148" s="521"/>
    </row>
    <row r="149" spans="1:8" ht="24">
      <c r="A149" s="815"/>
      <c r="B149" s="263" t="s">
        <v>634</v>
      </c>
      <c r="C149" s="385">
        <v>0.003993055555555556</v>
      </c>
      <c r="D149" s="386" t="s">
        <v>1345</v>
      </c>
      <c r="E149" s="387">
        <v>16</v>
      </c>
      <c r="F149" s="388">
        <v>0.026261574074074076</v>
      </c>
      <c r="G149" s="389">
        <v>0.09207175925925926</v>
      </c>
      <c r="H149" s="521"/>
    </row>
    <row r="150" spans="1:8" ht="27">
      <c r="A150" s="815"/>
      <c r="B150" s="263" t="s">
        <v>633</v>
      </c>
      <c r="C150" s="816" t="s">
        <v>1428</v>
      </c>
      <c r="D150" s="816"/>
      <c r="E150" s="816"/>
      <c r="F150" s="816"/>
      <c r="G150" s="817"/>
      <c r="H150" s="521"/>
    </row>
    <row r="151" spans="1:8" ht="36">
      <c r="A151" s="815"/>
      <c r="B151" s="263" t="s">
        <v>635</v>
      </c>
      <c r="C151" s="385">
        <v>0.008888888888888889</v>
      </c>
      <c r="D151" s="386" t="s">
        <v>1348</v>
      </c>
      <c r="E151" s="387">
        <v>120</v>
      </c>
      <c r="F151" s="388">
        <v>0.04030092592592593</v>
      </c>
      <c r="G151" s="389">
        <v>0.10542824074074074</v>
      </c>
      <c r="H151" s="521"/>
    </row>
    <row r="152" spans="1:8" ht="24">
      <c r="A152" s="815"/>
      <c r="B152" s="263" t="s">
        <v>634</v>
      </c>
      <c r="C152" s="385">
        <v>0.009907407407407408</v>
      </c>
      <c r="D152" s="386" t="s">
        <v>1347</v>
      </c>
      <c r="E152" s="387">
        <v>90</v>
      </c>
      <c r="F152" s="388">
        <v>0.036828703703703704</v>
      </c>
      <c r="G152" s="389">
        <v>0.09500000000000001</v>
      </c>
      <c r="H152" s="521"/>
    </row>
    <row r="153" spans="1:8" ht="27">
      <c r="A153" s="815"/>
      <c r="B153" s="263" t="s">
        <v>633</v>
      </c>
      <c r="C153" s="816" t="s">
        <v>1429</v>
      </c>
      <c r="D153" s="816"/>
      <c r="E153" s="816"/>
      <c r="F153" s="816"/>
      <c r="G153" s="817"/>
      <c r="H153" s="521"/>
    </row>
    <row r="154" spans="1:8" ht="36">
      <c r="A154" s="815"/>
      <c r="B154" s="263" t="s">
        <v>635</v>
      </c>
      <c r="C154" s="385">
        <v>0.007453703703703703</v>
      </c>
      <c r="D154" s="386" t="s">
        <v>1350</v>
      </c>
      <c r="E154" s="387">
        <v>18</v>
      </c>
      <c r="F154" s="388">
        <v>0.042291666666666665</v>
      </c>
      <c r="G154" s="389">
        <v>0.09486111111111112</v>
      </c>
      <c r="H154" s="521"/>
    </row>
    <row r="155" spans="1:8" ht="24">
      <c r="A155" s="815"/>
      <c r="B155" s="263" t="s">
        <v>634</v>
      </c>
      <c r="C155" s="385">
        <v>0.01513888888888889</v>
      </c>
      <c r="D155" s="386" t="s">
        <v>1349</v>
      </c>
      <c r="E155" s="387">
        <v>70</v>
      </c>
      <c r="F155" s="388">
        <v>0.03408564814814815</v>
      </c>
      <c r="G155" s="389">
        <v>0.05447916666666667</v>
      </c>
      <c r="H155" s="521"/>
    </row>
    <row r="156" spans="1:8" ht="27">
      <c r="A156" s="815"/>
      <c r="B156" s="263" t="s">
        <v>633</v>
      </c>
      <c r="C156" s="818" t="s">
        <v>650</v>
      </c>
      <c r="D156" s="818"/>
      <c r="E156" s="818"/>
      <c r="F156" s="819"/>
      <c r="G156" s="820"/>
      <c r="H156" s="521"/>
    </row>
    <row r="157" spans="1:8" ht="36">
      <c r="A157" s="815"/>
      <c r="B157" s="263" t="s">
        <v>635</v>
      </c>
      <c r="C157" s="133">
        <v>0.00986111111111111</v>
      </c>
      <c r="D157" s="390" t="s">
        <v>1350</v>
      </c>
      <c r="E157" s="132">
        <f>SUM(E148,E151,E154)</f>
        <v>297</v>
      </c>
      <c r="F157" s="391">
        <f>AVERAGE(F148,F151,F154)</f>
        <v>0.040914351851851855</v>
      </c>
      <c r="G157" s="349">
        <v>0.12859953703703705</v>
      </c>
      <c r="H157" s="521"/>
    </row>
    <row r="158" spans="1:8" ht="24">
      <c r="A158" s="815"/>
      <c r="B158" s="263" t="s">
        <v>634</v>
      </c>
      <c r="C158" s="133">
        <v>0.005509259259259259</v>
      </c>
      <c r="D158" s="390" t="s">
        <v>1347</v>
      </c>
      <c r="E158" s="132">
        <f>SUM(E149,E152,E155)</f>
        <v>176</v>
      </c>
      <c r="F158" s="391">
        <f>AVERAGE(F149,F152,F155)</f>
        <v>0.03239197530864198</v>
      </c>
      <c r="G158" s="349">
        <v>0.09500000000000001</v>
      </c>
      <c r="H158" s="521"/>
    </row>
    <row r="159" spans="1:8" ht="27">
      <c r="A159" s="815" t="s">
        <v>651</v>
      </c>
      <c r="B159" s="263" t="s">
        <v>633</v>
      </c>
      <c r="C159" s="821" t="s">
        <v>1430</v>
      </c>
      <c r="D159" s="821"/>
      <c r="E159" s="821"/>
      <c r="F159" s="816"/>
      <c r="G159" s="817"/>
      <c r="H159" s="521"/>
    </row>
    <row r="160" spans="1:8" ht="36">
      <c r="A160" s="815"/>
      <c r="B160" s="263" t="s">
        <v>635</v>
      </c>
      <c r="C160" s="392">
        <v>0.011203703703703704</v>
      </c>
      <c r="D160" s="393">
        <v>0.03295138888888889</v>
      </c>
      <c r="E160" s="394">
        <v>292</v>
      </c>
      <c r="F160" s="392">
        <v>0.03953703703703703</v>
      </c>
      <c r="G160" s="395">
        <v>0.11074074074074074</v>
      </c>
      <c r="H160" s="521"/>
    </row>
    <row r="161" spans="1:8" ht="24">
      <c r="A161" s="815"/>
      <c r="B161" s="263" t="s">
        <v>634</v>
      </c>
      <c r="C161" s="392">
        <v>0.004733796296296296</v>
      </c>
      <c r="D161" s="393">
        <v>0.027291666666666662</v>
      </c>
      <c r="E161" s="394">
        <v>34</v>
      </c>
      <c r="F161" s="392">
        <v>0.025520833333333336</v>
      </c>
      <c r="G161" s="395">
        <v>0.1084375</v>
      </c>
      <c r="H161" s="521"/>
    </row>
    <row r="162" spans="1:8" ht="27">
      <c r="A162" s="815"/>
      <c r="B162" s="263" t="s">
        <v>633</v>
      </c>
      <c r="C162" s="817" t="s">
        <v>1431</v>
      </c>
      <c r="D162" s="817"/>
      <c r="E162" s="817"/>
      <c r="F162" s="817"/>
      <c r="G162" s="817"/>
      <c r="H162" s="521"/>
    </row>
    <row r="163" spans="1:8" ht="36">
      <c r="A163" s="815"/>
      <c r="B163" s="263" t="s">
        <v>635</v>
      </c>
      <c r="C163" s="392">
        <v>0.00866898148148148</v>
      </c>
      <c r="D163" s="392">
        <v>0.035370370370370365</v>
      </c>
      <c r="E163" s="394">
        <v>208</v>
      </c>
      <c r="F163" s="396">
        <v>0.0449074074074074</v>
      </c>
      <c r="G163" s="397">
        <v>0.1883449074074074</v>
      </c>
      <c r="H163" s="521"/>
    </row>
    <row r="164" spans="1:8" ht="24">
      <c r="A164" s="815"/>
      <c r="B164" s="263" t="s">
        <v>634</v>
      </c>
      <c r="C164" s="392">
        <v>0.009317129629629628</v>
      </c>
      <c r="D164" s="392">
        <v>0.02262731481481482</v>
      </c>
      <c r="E164" s="394">
        <v>65</v>
      </c>
      <c r="F164" s="396">
        <v>0.03908564814814815</v>
      </c>
      <c r="G164" s="397">
        <v>0.07912037037037037</v>
      </c>
      <c r="H164" s="521"/>
    </row>
    <row r="165" spans="1:8" ht="27">
      <c r="A165" s="815"/>
      <c r="B165" s="263" t="s">
        <v>633</v>
      </c>
      <c r="C165" s="816" t="s">
        <v>1432</v>
      </c>
      <c r="D165" s="816"/>
      <c r="E165" s="816"/>
      <c r="F165" s="816"/>
      <c r="G165" s="817"/>
      <c r="H165" s="521"/>
    </row>
    <row r="166" spans="1:8" ht="36">
      <c r="A166" s="815"/>
      <c r="B166" s="263" t="s">
        <v>635</v>
      </c>
      <c r="C166" s="392">
        <v>0.009560185185185185</v>
      </c>
      <c r="D166" s="392">
        <v>0.04083333333333333</v>
      </c>
      <c r="E166" s="394">
        <v>133</v>
      </c>
      <c r="F166" s="392">
        <v>0.04469907407407408</v>
      </c>
      <c r="G166" s="395">
        <v>0.11673611111111111</v>
      </c>
      <c r="H166" s="521"/>
    </row>
    <row r="167" spans="1:8" ht="24">
      <c r="A167" s="815"/>
      <c r="B167" s="263" t="s">
        <v>634</v>
      </c>
      <c r="C167" s="392">
        <v>0.011851851851851851</v>
      </c>
      <c r="D167" s="392">
        <v>0.024756944444444443</v>
      </c>
      <c r="E167" s="394">
        <v>130</v>
      </c>
      <c r="F167" s="392">
        <v>0.03585648148148148</v>
      </c>
      <c r="G167" s="395">
        <v>0.08592592592592592</v>
      </c>
      <c r="H167" s="521"/>
    </row>
    <row r="168" spans="1:8" ht="27">
      <c r="A168" s="815"/>
      <c r="B168" s="263" t="s">
        <v>633</v>
      </c>
      <c r="C168" s="822" t="s">
        <v>652</v>
      </c>
      <c r="D168" s="823"/>
      <c r="E168" s="823"/>
      <c r="F168" s="824"/>
      <c r="G168" s="824"/>
      <c r="H168" s="521"/>
    </row>
    <row r="169" spans="1:8" ht="36">
      <c r="A169" s="815"/>
      <c r="B169" s="263" t="s">
        <v>635</v>
      </c>
      <c r="C169" s="384">
        <v>0.010625</v>
      </c>
      <c r="D169" s="346">
        <v>0.05645833333333333</v>
      </c>
      <c r="E169" s="132">
        <f>SUM(E160,E163,E166)</f>
        <v>633</v>
      </c>
      <c r="F169" s="398">
        <f>AVERAGE(F160,F163,F166)</f>
        <v>0.04304783950617284</v>
      </c>
      <c r="G169" s="384">
        <v>0.598125</v>
      </c>
      <c r="H169" s="521"/>
    </row>
    <row r="170" spans="1:8" ht="24">
      <c r="A170" s="815"/>
      <c r="B170" s="263" t="s">
        <v>634</v>
      </c>
      <c r="C170" s="399">
        <v>0.00644675925925926</v>
      </c>
      <c r="D170" s="346">
        <v>0.04717592592592593</v>
      </c>
      <c r="E170" s="503">
        <f>SUM(E161,E164,E167)</f>
        <v>229</v>
      </c>
      <c r="F170" s="262">
        <f>AVERAGE(F161,F164,F167)</f>
        <v>0.03348765432098766</v>
      </c>
      <c r="G170" s="384">
        <v>0.8805092592592593</v>
      </c>
      <c r="H170" s="521"/>
    </row>
    <row r="171" spans="1:8" ht="27">
      <c r="A171" s="487"/>
      <c r="B171" s="263" t="s">
        <v>633</v>
      </c>
      <c r="C171" s="843" t="s">
        <v>1728</v>
      </c>
      <c r="D171" s="844"/>
      <c r="E171" s="844"/>
      <c r="F171" s="844"/>
      <c r="G171" s="844"/>
      <c r="H171" s="521"/>
    </row>
    <row r="172" spans="1:8" ht="36">
      <c r="A172" s="487"/>
      <c r="B172" s="263" t="s">
        <v>635</v>
      </c>
      <c r="C172" s="264">
        <v>0.009328703703703704</v>
      </c>
      <c r="D172" s="400">
        <v>0.035625</v>
      </c>
      <c r="E172" s="265">
        <f>SUM(E61,E70,E91,E100,E115,E127,E145,E157,E169)</f>
        <v>5644</v>
      </c>
      <c r="F172" s="264">
        <f>AVERAGE(F61,F70,F91,F100,F115,F127,F145,F157,F169)</f>
        <v>0.03993600680155464</v>
      </c>
      <c r="G172" s="401">
        <v>0.598125</v>
      </c>
      <c r="H172" s="521"/>
    </row>
    <row r="173" spans="1:8" ht="24">
      <c r="A173" s="487"/>
      <c r="B173" s="263" t="s">
        <v>634</v>
      </c>
      <c r="C173" s="266">
        <v>0.005127314814814815</v>
      </c>
      <c r="D173" s="505">
        <v>0.04717592592592593</v>
      </c>
      <c r="E173" s="267">
        <f>SUM(E62,E71,E92,E101,E116,E128,E146,E158,E170)</f>
        <v>4637</v>
      </c>
      <c r="F173" s="266">
        <f>AVERAGE(F62,F71,F92,F101,F116,F128,F146,F158,F170)</f>
        <v>0.03209232824645633</v>
      </c>
      <c r="G173" s="401">
        <v>0.8805092592592593</v>
      </c>
      <c r="H173" s="521"/>
    </row>
    <row r="174" spans="1:8" ht="27">
      <c r="A174" s="802">
        <v>10</v>
      </c>
      <c r="B174" s="402" t="s">
        <v>633</v>
      </c>
      <c r="C174" s="811" t="s">
        <v>1433</v>
      </c>
      <c r="D174" s="811"/>
      <c r="E174" s="811"/>
      <c r="F174" s="811"/>
      <c r="G174" s="812"/>
      <c r="H174" s="521"/>
    </row>
    <row r="175" spans="1:8" ht="36">
      <c r="A175" s="802"/>
      <c r="B175" s="403" t="s">
        <v>635</v>
      </c>
      <c r="C175" s="319">
        <v>0.010416666666666666</v>
      </c>
      <c r="D175" s="404">
        <v>0.02804398148148148</v>
      </c>
      <c r="E175" s="405">
        <v>19</v>
      </c>
      <c r="F175" s="404">
        <v>0.02939814814814815</v>
      </c>
      <c r="G175" s="406">
        <v>0.05401620370370371</v>
      </c>
      <c r="H175" s="521"/>
    </row>
    <row r="176" spans="1:8" ht="24">
      <c r="A176" s="802"/>
      <c r="B176" s="403" t="s">
        <v>634</v>
      </c>
      <c r="C176" s="319">
        <v>0.005405092592592592</v>
      </c>
      <c r="D176" s="404">
        <v>0.024259259259259258</v>
      </c>
      <c r="E176" s="405">
        <v>88</v>
      </c>
      <c r="F176" s="404">
        <v>0.018935185185185183</v>
      </c>
      <c r="G176" s="406">
        <v>0.06412037037037037</v>
      </c>
      <c r="H176" s="521"/>
    </row>
    <row r="177" spans="1:8" ht="27">
      <c r="A177" s="802"/>
      <c r="B177" s="402" t="s">
        <v>633</v>
      </c>
      <c r="C177" s="803" t="s">
        <v>1434</v>
      </c>
      <c r="D177" s="803"/>
      <c r="E177" s="803"/>
      <c r="F177" s="803"/>
      <c r="G177" s="804"/>
      <c r="H177" s="521"/>
    </row>
    <row r="178" spans="1:8" ht="36">
      <c r="A178" s="802"/>
      <c r="B178" s="403" t="s">
        <v>635</v>
      </c>
      <c r="C178" s="319">
        <v>0.009733796296296298</v>
      </c>
      <c r="D178" s="404">
        <v>0.027962962962962964</v>
      </c>
      <c r="E178" s="405">
        <v>62</v>
      </c>
      <c r="F178" s="404">
        <v>0.03695601851851852</v>
      </c>
      <c r="G178" s="406">
        <v>0.07511574074074073</v>
      </c>
      <c r="H178" s="521"/>
    </row>
    <row r="179" spans="1:8" ht="24">
      <c r="A179" s="802"/>
      <c r="B179" s="403" t="s">
        <v>634</v>
      </c>
      <c r="C179" s="319">
        <v>0.005405092592592592</v>
      </c>
      <c r="D179" s="404">
        <v>0.033680555555555554</v>
      </c>
      <c r="E179" s="405">
        <v>81</v>
      </c>
      <c r="F179" s="404">
        <v>0.024930555555555553</v>
      </c>
      <c r="G179" s="406">
        <v>0.05650462962962963</v>
      </c>
      <c r="H179" s="521"/>
    </row>
    <row r="180" spans="1:8" ht="27">
      <c r="A180" s="802"/>
      <c r="B180" s="402" t="s">
        <v>633</v>
      </c>
      <c r="C180" s="803" t="s">
        <v>1435</v>
      </c>
      <c r="D180" s="803"/>
      <c r="E180" s="803"/>
      <c r="F180" s="803"/>
      <c r="G180" s="804"/>
      <c r="H180" s="521"/>
    </row>
    <row r="181" spans="1:8" ht="36">
      <c r="A181" s="802"/>
      <c r="B181" s="403" t="s">
        <v>635</v>
      </c>
      <c r="C181" s="319">
        <v>0.009143518518518518</v>
      </c>
      <c r="D181" s="404">
        <v>0.02532407407407408</v>
      </c>
      <c r="E181" s="405">
        <v>82</v>
      </c>
      <c r="F181" s="404">
        <v>0.03513888888888889</v>
      </c>
      <c r="G181" s="406">
        <v>0.07538194444444445</v>
      </c>
      <c r="H181" s="521"/>
    </row>
    <row r="182" spans="1:8" ht="24">
      <c r="A182" s="802"/>
      <c r="B182" s="403" t="s">
        <v>634</v>
      </c>
      <c r="C182" s="319">
        <v>0.0051504629629629635</v>
      </c>
      <c r="D182" s="404">
        <v>0.028645833333333332</v>
      </c>
      <c r="E182" s="405">
        <v>47</v>
      </c>
      <c r="F182" s="404">
        <v>0.025775462962962962</v>
      </c>
      <c r="G182" s="406">
        <v>0.06491898148148148</v>
      </c>
      <c r="H182" s="521"/>
    </row>
    <row r="183" spans="1:8" ht="27">
      <c r="A183" s="802"/>
      <c r="B183" s="402" t="s">
        <v>633</v>
      </c>
      <c r="C183" s="803" t="s">
        <v>1436</v>
      </c>
      <c r="D183" s="803"/>
      <c r="E183" s="803"/>
      <c r="F183" s="803"/>
      <c r="G183" s="804"/>
      <c r="H183" s="521"/>
    </row>
    <row r="184" spans="1:8" ht="36">
      <c r="A184" s="802"/>
      <c r="B184" s="403" t="s">
        <v>635</v>
      </c>
      <c r="C184" s="319">
        <v>0.01045138888888889</v>
      </c>
      <c r="D184" s="404">
        <v>0.022349537037037032</v>
      </c>
      <c r="E184" s="405">
        <v>25</v>
      </c>
      <c r="F184" s="404">
        <v>0.034270833333333334</v>
      </c>
      <c r="G184" s="406">
        <v>0.06516203703703703</v>
      </c>
      <c r="H184" s="521"/>
    </row>
    <row r="185" spans="1:8" ht="24">
      <c r="A185" s="802"/>
      <c r="B185" s="403" t="s">
        <v>634</v>
      </c>
      <c r="C185" s="319">
        <v>0.00556712962962963</v>
      </c>
      <c r="D185" s="404">
        <v>0.025451388888888888</v>
      </c>
      <c r="E185" s="405">
        <v>168</v>
      </c>
      <c r="F185" s="404">
        <v>0.021967592592592594</v>
      </c>
      <c r="G185" s="406">
        <v>0.06871527777777778</v>
      </c>
      <c r="H185" s="521"/>
    </row>
    <row r="186" spans="1:8" ht="27">
      <c r="A186" s="802"/>
      <c r="B186" s="402" t="s">
        <v>633</v>
      </c>
      <c r="C186" s="803" t="s">
        <v>1437</v>
      </c>
      <c r="D186" s="803"/>
      <c r="E186" s="803"/>
      <c r="F186" s="803"/>
      <c r="G186" s="804"/>
      <c r="H186" s="521"/>
    </row>
    <row r="187" spans="1:8" ht="36">
      <c r="A187" s="802"/>
      <c r="B187" s="403" t="s">
        <v>635</v>
      </c>
      <c r="C187" s="319">
        <v>0.009340277777777777</v>
      </c>
      <c r="D187" s="404">
        <v>0.02784722222222222</v>
      </c>
      <c r="E187" s="405">
        <v>74</v>
      </c>
      <c r="F187" s="404">
        <v>0.03429398148148148</v>
      </c>
      <c r="G187" s="406">
        <v>0.0772800925925926</v>
      </c>
      <c r="H187" s="521"/>
    </row>
    <row r="188" spans="1:8" ht="24">
      <c r="A188" s="802"/>
      <c r="B188" s="403" t="s">
        <v>634</v>
      </c>
      <c r="C188" s="319">
        <v>0.005092592592592592</v>
      </c>
      <c r="D188" s="404">
        <v>0.040844907407407406</v>
      </c>
      <c r="E188" s="405">
        <v>21</v>
      </c>
      <c r="F188" s="404">
        <v>0.024027777777777776</v>
      </c>
      <c r="G188" s="406">
        <v>0.059398148148148144</v>
      </c>
      <c r="H188" s="521"/>
    </row>
    <row r="189" spans="1:8" ht="27">
      <c r="A189" s="802"/>
      <c r="B189" s="402" t="s">
        <v>633</v>
      </c>
      <c r="C189" s="803" t="s">
        <v>1438</v>
      </c>
      <c r="D189" s="803"/>
      <c r="E189" s="803"/>
      <c r="F189" s="803"/>
      <c r="G189" s="804"/>
      <c r="H189" s="521"/>
    </row>
    <row r="190" spans="1:8" ht="36">
      <c r="A190" s="802"/>
      <c r="B190" s="403" t="s">
        <v>635</v>
      </c>
      <c r="C190" s="319">
        <v>0.00917824074074074</v>
      </c>
      <c r="D190" s="404">
        <v>0.031516203703703706</v>
      </c>
      <c r="E190" s="405">
        <v>20</v>
      </c>
      <c r="F190" s="404">
        <v>0.035740740740740747</v>
      </c>
      <c r="G190" s="406">
        <v>0.06693287037037036</v>
      </c>
      <c r="H190" s="521"/>
    </row>
    <row r="191" spans="1:8" ht="24">
      <c r="A191" s="802"/>
      <c r="B191" s="403" t="s">
        <v>634</v>
      </c>
      <c r="C191" s="319">
        <v>0.00525462962962963</v>
      </c>
      <c r="D191" s="404">
        <v>0.03638888888888889</v>
      </c>
      <c r="E191" s="405">
        <v>90</v>
      </c>
      <c r="F191" s="404">
        <v>0.026122685185185183</v>
      </c>
      <c r="G191" s="406">
        <v>0.06773148148148149</v>
      </c>
      <c r="H191" s="521"/>
    </row>
    <row r="192" spans="1:8" ht="27">
      <c r="A192" s="802"/>
      <c r="B192" s="402" t="s">
        <v>633</v>
      </c>
      <c r="C192" s="803" t="s">
        <v>1439</v>
      </c>
      <c r="D192" s="803"/>
      <c r="E192" s="803"/>
      <c r="F192" s="803"/>
      <c r="G192" s="804"/>
      <c r="H192" s="521"/>
    </row>
    <row r="193" spans="1:8" ht="36">
      <c r="A193" s="802"/>
      <c r="B193" s="403" t="s">
        <v>635</v>
      </c>
      <c r="C193" s="319">
        <v>0.010729166666666666</v>
      </c>
      <c r="D193" s="404">
        <v>0.031331018518518515</v>
      </c>
      <c r="E193" s="405">
        <v>51</v>
      </c>
      <c r="F193" s="404">
        <v>0.03796296296296296</v>
      </c>
      <c r="G193" s="406">
        <v>0.08665509259259259</v>
      </c>
      <c r="H193" s="521"/>
    </row>
    <row r="194" spans="1:8" ht="24">
      <c r="A194" s="802"/>
      <c r="B194" s="403" t="s">
        <v>634</v>
      </c>
      <c r="C194" s="319">
        <v>0.00619212962962963</v>
      </c>
      <c r="D194" s="404">
        <v>0.021863425925925925</v>
      </c>
      <c r="E194" s="405">
        <v>88</v>
      </c>
      <c r="F194" s="404">
        <v>0.02670138888888889</v>
      </c>
      <c r="G194" s="406">
        <v>0.10501157407407408</v>
      </c>
      <c r="H194" s="521"/>
    </row>
    <row r="195" spans="1:8" ht="27">
      <c r="A195" s="802"/>
      <c r="B195" s="402" t="s">
        <v>633</v>
      </c>
      <c r="C195" s="803" t="s">
        <v>1440</v>
      </c>
      <c r="D195" s="803"/>
      <c r="E195" s="803"/>
      <c r="F195" s="803"/>
      <c r="G195" s="804"/>
      <c r="H195" s="521"/>
    </row>
    <row r="196" spans="1:8" ht="36">
      <c r="A196" s="802"/>
      <c r="B196" s="403" t="s">
        <v>635</v>
      </c>
      <c r="C196" s="319">
        <v>0.009363425925925926</v>
      </c>
      <c r="D196" s="320">
        <v>0.022673611111111113</v>
      </c>
      <c r="E196" s="407" t="s">
        <v>1441</v>
      </c>
      <c r="F196" s="320">
        <v>0.03826388888888889</v>
      </c>
      <c r="G196" s="323">
        <v>0.08744212962962962</v>
      </c>
      <c r="H196" s="521"/>
    </row>
    <row r="197" spans="1:8" ht="24">
      <c r="A197" s="802"/>
      <c r="B197" s="403" t="s">
        <v>634</v>
      </c>
      <c r="C197" s="319">
        <v>0.007349537037037037</v>
      </c>
      <c r="D197" s="404">
        <v>0.01925925925925926</v>
      </c>
      <c r="E197" s="405">
        <v>49</v>
      </c>
      <c r="F197" s="404">
        <v>0.029594907407407407</v>
      </c>
      <c r="G197" s="406">
        <v>0.07052083333333332</v>
      </c>
      <c r="H197" s="521"/>
    </row>
    <row r="198" spans="1:8" ht="27">
      <c r="A198" s="802"/>
      <c r="B198" s="402" t="s">
        <v>633</v>
      </c>
      <c r="C198" s="803" t="s">
        <v>1442</v>
      </c>
      <c r="D198" s="803"/>
      <c r="E198" s="803"/>
      <c r="F198" s="803"/>
      <c r="G198" s="804"/>
      <c r="H198" s="521"/>
    </row>
    <row r="199" spans="1:8" ht="36">
      <c r="A199" s="802"/>
      <c r="B199" s="403" t="s">
        <v>635</v>
      </c>
      <c r="C199" s="319">
        <v>0.008032407407407407</v>
      </c>
      <c r="D199" s="320">
        <v>0.027488425925925927</v>
      </c>
      <c r="E199" s="407" t="s">
        <v>884</v>
      </c>
      <c r="F199" s="320">
        <v>0.0390162037037037</v>
      </c>
      <c r="G199" s="323">
        <v>0.08967592592592592</v>
      </c>
      <c r="H199" s="521"/>
    </row>
    <row r="200" spans="1:8" ht="24">
      <c r="A200" s="802"/>
      <c r="B200" s="403" t="s">
        <v>634</v>
      </c>
      <c r="C200" s="319">
        <v>0.006412037037037036</v>
      </c>
      <c r="D200" s="404">
        <v>0.01900462962962963</v>
      </c>
      <c r="E200" s="405">
        <v>9</v>
      </c>
      <c r="F200" s="404">
        <v>0.02578703703703704</v>
      </c>
      <c r="G200" s="406">
        <v>0.052638888888888895</v>
      </c>
      <c r="H200" s="521"/>
    </row>
    <row r="201" spans="1:8" ht="27">
      <c r="A201" s="802"/>
      <c r="B201" s="402" t="s">
        <v>633</v>
      </c>
      <c r="C201" s="813" t="s">
        <v>653</v>
      </c>
      <c r="D201" s="813"/>
      <c r="E201" s="813"/>
      <c r="F201" s="813"/>
      <c r="G201" s="814"/>
      <c r="H201" s="521"/>
    </row>
    <row r="202" spans="1:8" ht="36">
      <c r="A202" s="802"/>
      <c r="B202" s="403" t="s">
        <v>635</v>
      </c>
      <c r="C202" s="408">
        <v>0.009074074074074073</v>
      </c>
      <c r="D202" s="411">
        <v>0.031516203703703706</v>
      </c>
      <c r="E202" s="410">
        <v>555</v>
      </c>
      <c r="F202" s="411">
        <f>AVERAGE(F175,F178,F181,F184,F187,F190,F193,F196,F199)</f>
        <v>0.0356712962962963</v>
      </c>
      <c r="G202" s="412">
        <v>0.08967592592592592</v>
      </c>
      <c r="H202" s="521"/>
    </row>
    <row r="203" spans="1:8" ht="24">
      <c r="A203" s="802"/>
      <c r="B203" s="403" t="s">
        <v>634</v>
      </c>
      <c r="C203" s="408">
        <v>0.005335648148148148</v>
      </c>
      <c r="D203" s="411">
        <v>0.040844907407407406</v>
      </c>
      <c r="E203" s="413">
        <v>641</v>
      </c>
      <c r="F203" s="411">
        <f>AVERAGE(F176,F179,F182,F185,F188,F191,F194,F197,F200)</f>
        <v>0.02487139917695473</v>
      </c>
      <c r="G203" s="414">
        <v>0.10501157407407408</v>
      </c>
      <c r="H203" s="521"/>
    </row>
    <row r="204" spans="1:8" ht="27">
      <c r="A204" s="802">
        <v>11</v>
      </c>
      <c r="B204" s="402" t="s">
        <v>633</v>
      </c>
      <c r="C204" s="803" t="s">
        <v>1443</v>
      </c>
      <c r="D204" s="803"/>
      <c r="E204" s="803"/>
      <c r="F204" s="803"/>
      <c r="G204" s="804"/>
      <c r="H204" s="521"/>
    </row>
    <row r="205" spans="1:8" ht="36">
      <c r="A205" s="802"/>
      <c r="B205" s="403" t="s">
        <v>635</v>
      </c>
      <c r="C205" s="319">
        <v>0.011064814814814814</v>
      </c>
      <c r="D205" s="404">
        <v>0.029618055555555554</v>
      </c>
      <c r="E205" s="405">
        <v>82</v>
      </c>
      <c r="F205" s="404">
        <v>0.03170138888888889</v>
      </c>
      <c r="G205" s="406">
        <v>0.06540509259259258</v>
      </c>
      <c r="H205" s="521"/>
    </row>
    <row r="206" spans="1:8" ht="24">
      <c r="A206" s="802"/>
      <c r="B206" s="403" t="s">
        <v>634</v>
      </c>
      <c r="C206" s="320">
        <v>0.005775462962962962</v>
      </c>
      <c r="D206" s="404">
        <v>0.03638888888888889</v>
      </c>
      <c r="E206" s="405">
        <v>233</v>
      </c>
      <c r="F206" s="404">
        <v>0.021041666666666667</v>
      </c>
      <c r="G206" s="406">
        <v>0.059479166666666666</v>
      </c>
      <c r="H206" s="521"/>
    </row>
    <row r="207" spans="1:8" ht="27">
      <c r="A207" s="802"/>
      <c r="B207" s="402" t="s">
        <v>633</v>
      </c>
      <c r="C207" s="803" t="s">
        <v>1444</v>
      </c>
      <c r="D207" s="803"/>
      <c r="E207" s="803"/>
      <c r="F207" s="803"/>
      <c r="G207" s="804"/>
      <c r="H207" s="521"/>
    </row>
    <row r="208" spans="1:8" ht="36">
      <c r="A208" s="802"/>
      <c r="B208" s="403" t="s">
        <v>635</v>
      </c>
      <c r="C208" s="319">
        <v>0.011423611111111112</v>
      </c>
      <c r="D208" s="404">
        <v>0.03434027777777778</v>
      </c>
      <c r="E208" s="405">
        <v>77</v>
      </c>
      <c r="F208" s="404">
        <v>0.030648148148148147</v>
      </c>
      <c r="G208" s="406">
        <v>0.10146990740740741</v>
      </c>
      <c r="H208" s="521"/>
    </row>
    <row r="209" spans="1:8" ht="24">
      <c r="A209" s="802"/>
      <c r="B209" s="403" t="s">
        <v>634</v>
      </c>
      <c r="C209" s="319">
        <v>0.006296296296296296</v>
      </c>
      <c r="D209" s="404">
        <v>0.026006944444444447</v>
      </c>
      <c r="E209" s="405">
        <v>228</v>
      </c>
      <c r="F209" s="404">
        <v>0.022523148148148143</v>
      </c>
      <c r="G209" s="406">
        <v>0.0546875</v>
      </c>
      <c r="H209" s="521"/>
    </row>
    <row r="210" spans="1:8" ht="27">
      <c r="A210" s="802"/>
      <c r="B210" s="402" t="s">
        <v>633</v>
      </c>
      <c r="C210" s="803" t="s">
        <v>1445</v>
      </c>
      <c r="D210" s="803"/>
      <c r="E210" s="803"/>
      <c r="F210" s="803"/>
      <c r="G210" s="804"/>
      <c r="H210" s="521"/>
    </row>
    <row r="211" spans="1:8" ht="36">
      <c r="A211" s="802"/>
      <c r="B211" s="403" t="s">
        <v>635</v>
      </c>
      <c r="C211" s="319">
        <v>0.009837962962962963</v>
      </c>
      <c r="D211" s="404">
        <v>0.023333333333333334</v>
      </c>
      <c r="E211" s="405">
        <v>76</v>
      </c>
      <c r="F211" s="404">
        <v>0.027303240740740743</v>
      </c>
      <c r="G211" s="406">
        <v>0.07445601851851852</v>
      </c>
      <c r="H211" s="521"/>
    </row>
    <row r="212" spans="1:8" ht="24">
      <c r="A212" s="802"/>
      <c r="B212" s="403" t="s">
        <v>634</v>
      </c>
      <c r="C212" s="319">
        <v>0.007222222222222223</v>
      </c>
      <c r="D212" s="404">
        <v>0.022835648148148147</v>
      </c>
      <c r="E212" s="405">
        <v>383</v>
      </c>
      <c r="F212" s="404">
        <v>0.021493055555555557</v>
      </c>
      <c r="G212" s="406">
        <v>0.09151620370370371</v>
      </c>
      <c r="H212" s="521"/>
    </row>
    <row r="213" spans="1:8" ht="27">
      <c r="A213" s="802"/>
      <c r="B213" s="402" t="s">
        <v>633</v>
      </c>
      <c r="C213" s="803" t="s">
        <v>1446</v>
      </c>
      <c r="D213" s="803"/>
      <c r="E213" s="803"/>
      <c r="F213" s="803"/>
      <c r="G213" s="804"/>
      <c r="H213" s="521"/>
    </row>
    <row r="214" spans="1:8" ht="36">
      <c r="A214" s="802"/>
      <c r="B214" s="403" t="s">
        <v>635</v>
      </c>
      <c r="C214" s="319">
        <v>0.008506944444444444</v>
      </c>
      <c r="D214" s="404">
        <v>0.029826388888888892</v>
      </c>
      <c r="E214" s="405">
        <v>125</v>
      </c>
      <c r="F214" s="404">
        <v>0.038287037037037036</v>
      </c>
      <c r="G214" s="406">
        <v>0.11364583333333333</v>
      </c>
      <c r="H214" s="521"/>
    </row>
    <row r="215" spans="1:8" ht="24">
      <c r="A215" s="802"/>
      <c r="B215" s="403" t="s">
        <v>634</v>
      </c>
      <c r="C215" s="319">
        <v>0.007002314814814815</v>
      </c>
      <c r="D215" s="404">
        <v>0.017511574074074072</v>
      </c>
      <c r="E215" s="405">
        <v>6</v>
      </c>
      <c r="F215" s="404">
        <v>0.02736111111111111</v>
      </c>
      <c r="G215" s="406">
        <v>0.045509259259259256</v>
      </c>
      <c r="H215" s="521"/>
    </row>
    <row r="216" spans="1:8" ht="27">
      <c r="A216" s="802"/>
      <c r="B216" s="402" t="s">
        <v>633</v>
      </c>
      <c r="C216" s="803" t="s">
        <v>1447</v>
      </c>
      <c r="D216" s="803"/>
      <c r="E216" s="803"/>
      <c r="F216" s="803"/>
      <c r="G216" s="804"/>
      <c r="H216" s="521"/>
    </row>
    <row r="217" spans="1:8" ht="36">
      <c r="A217" s="802"/>
      <c r="B217" s="403" t="s">
        <v>635</v>
      </c>
      <c r="C217" s="319">
        <v>0.008043981481481482</v>
      </c>
      <c r="D217" s="404">
        <v>0.02462962962962963</v>
      </c>
      <c r="E217" s="416" t="s">
        <v>497</v>
      </c>
      <c r="F217" s="404">
        <v>0.03125</v>
      </c>
      <c r="G217" s="406">
        <v>0.1084837962962963</v>
      </c>
      <c r="H217" s="521"/>
    </row>
    <row r="218" spans="1:8" ht="24">
      <c r="A218" s="802"/>
      <c r="B218" s="403" t="s">
        <v>634</v>
      </c>
      <c r="C218" s="319">
        <v>0.00863425925925926</v>
      </c>
      <c r="D218" s="404">
        <v>0.03215277777777777</v>
      </c>
      <c r="E218" s="416" t="s">
        <v>1448</v>
      </c>
      <c r="F218" s="404">
        <v>0.026076388888888885</v>
      </c>
      <c r="G218" s="406">
        <v>0.05887731481481481</v>
      </c>
      <c r="H218" s="521"/>
    </row>
    <row r="219" spans="1:8" ht="27">
      <c r="A219" s="802"/>
      <c r="B219" s="402" t="s">
        <v>633</v>
      </c>
      <c r="C219" s="803" t="s">
        <v>1449</v>
      </c>
      <c r="D219" s="803"/>
      <c r="E219" s="803"/>
      <c r="F219" s="803"/>
      <c r="G219" s="804"/>
      <c r="H219" s="521"/>
    </row>
    <row r="220" spans="1:8" ht="36">
      <c r="A220" s="802"/>
      <c r="B220" s="403" t="s">
        <v>635</v>
      </c>
      <c r="C220" s="319">
        <v>0.007824074074074075</v>
      </c>
      <c r="D220" s="404">
        <v>0.03412037037037037</v>
      </c>
      <c r="E220" s="405">
        <v>101</v>
      </c>
      <c r="F220" s="404">
        <v>0.030000000000000002</v>
      </c>
      <c r="G220" s="406">
        <v>0.06640046296296297</v>
      </c>
      <c r="H220" s="521"/>
    </row>
    <row r="221" spans="1:8" ht="24">
      <c r="A221" s="802"/>
      <c r="B221" s="403" t="s">
        <v>634</v>
      </c>
      <c r="C221" s="319">
        <v>0.009282407407407408</v>
      </c>
      <c r="D221" s="404">
        <v>0.021053240740740744</v>
      </c>
      <c r="E221" s="405">
        <v>25</v>
      </c>
      <c r="F221" s="404">
        <v>0.02871527777777778</v>
      </c>
      <c r="G221" s="406">
        <v>0.06366898148148148</v>
      </c>
      <c r="H221" s="521"/>
    </row>
    <row r="222" spans="1:8" ht="27">
      <c r="A222" s="802"/>
      <c r="B222" s="402" t="s">
        <v>633</v>
      </c>
      <c r="C222" s="803" t="s">
        <v>1450</v>
      </c>
      <c r="D222" s="803"/>
      <c r="E222" s="803"/>
      <c r="F222" s="803"/>
      <c r="G222" s="804"/>
      <c r="H222" s="521"/>
    </row>
    <row r="223" spans="1:8" ht="36">
      <c r="A223" s="802"/>
      <c r="B223" s="403" t="s">
        <v>635</v>
      </c>
      <c r="C223" s="319">
        <v>0.007129629629629631</v>
      </c>
      <c r="D223" s="404">
        <v>0.03513888888888889</v>
      </c>
      <c r="E223" s="416" t="s">
        <v>562</v>
      </c>
      <c r="F223" s="404">
        <v>0.03971064814814815</v>
      </c>
      <c r="G223" s="406">
        <v>0.08732638888888888</v>
      </c>
      <c r="H223" s="521"/>
    </row>
    <row r="224" spans="1:8" ht="24">
      <c r="A224" s="802"/>
      <c r="B224" s="403" t="s">
        <v>634</v>
      </c>
      <c r="C224" s="319">
        <v>0.009606481481481481</v>
      </c>
      <c r="D224" s="404">
        <v>0.017743055555555557</v>
      </c>
      <c r="E224" s="416" t="s">
        <v>260</v>
      </c>
      <c r="F224" s="404">
        <v>0.03217592592592593</v>
      </c>
      <c r="G224" s="406">
        <v>0.054143518518518514</v>
      </c>
      <c r="H224" s="521"/>
    </row>
    <row r="225" spans="1:8" ht="27">
      <c r="A225" s="802"/>
      <c r="B225" s="402" t="s">
        <v>633</v>
      </c>
      <c r="C225" s="841" t="s">
        <v>654</v>
      </c>
      <c r="D225" s="841"/>
      <c r="E225" s="841"/>
      <c r="F225" s="841"/>
      <c r="G225" s="842"/>
      <c r="H225" s="521"/>
    </row>
    <row r="226" spans="1:8" ht="36">
      <c r="A226" s="802"/>
      <c r="B226" s="403" t="s">
        <v>635</v>
      </c>
      <c r="C226" s="408">
        <v>0.008113425925925925</v>
      </c>
      <c r="D226" s="411">
        <v>0.03248842592592593</v>
      </c>
      <c r="E226" s="417">
        <v>594</v>
      </c>
      <c r="F226" s="411">
        <f>AVERAGE(F205,F208,F211,F214,F217,F220,F223)</f>
        <v>0.03270006613756614</v>
      </c>
      <c r="G226" s="414">
        <v>0.11364583333333333</v>
      </c>
      <c r="H226" s="521"/>
    </row>
    <row r="227" spans="1:8" ht="24">
      <c r="A227" s="802"/>
      <c r="B227" s="403" t="s">
        <v>634</v>
      </c>
      <c r="C227" s="409">
        <v>0.006481481481481481</v>
      </c>
      <c r="D227" s="411">
        <v>0.045787037037037036</v>
      </c>
      <c r="E227" s="418" t="s">
        <v>1451</v>
      </c>
      <c r="F227" s="411">
        <f>AVERAGE(F206,F209,F212,F215,F218,F221,F224)</f>
        <v>0.025626653439153435</v>
      </c>
      <c r="G227" s="414">
        <v>0.8374537037037038</v>
      </c>
      <c r="H227" s="521"/>
    </row>
    <row r="228" spans="1:8" ht="27">
      <c r="A228" s="802">
        <v>12</v>
      </c>
      <c r="B228" s="402" t="s">
        <v>633</v>
      </c>
      <c r="C228" s="803" t="s">
        <v>1452</v>
      </c>
      <c r="D228" s="803"/>
      <c r="E228" s="803"/>
      <c r="F228" s="803"/>
      <c r="G228" s="804"/>
      <c r="H228" s="521"/>
    </row>
    <row r="229" spans="1:8" ht="36">
      <c r="A229" s="802"/>
      <c r="B229" s="403" t="s">
        <v>635</v>
      </c>
      <c r="C229" s="409">
        <v>0.009131944444444444</v>
      </c>
      <c r="D229" s="411">
        <v>0.027453703703703702</v>
      </c>
      <c r="E229" s="413">
        <v>87</v>
      </c>
      <c r="F229" s="411">
        <v>0.03398148148148148</v>
      </c>
      <c r="G229" s="414">
        <v>0.10932870370370369</v>
      </c>
      <c r="H229" s="521"/>
    </row>
    <row r="230" spans="1:8" ht="24">
      <c r="A230" s="802"/>
      <c r="B230" s="403" t="s">
        <v>634</v>
      </c>
      <c r="C230" s="408">
        <v>0.005092592592592592</v>
      </c>
      <c r="D230" s="411">
        <v>0.03326388888888889</v>
      </c>
      <c r="E230" s="413">
        <v>14</v>
      </c>
      <c r="F230" s="411">
        <v>0.026574074074074073</v>
      </c>
      <c r="G230" s="414">
        <v>0.09246527777777779</v>
      </c>
      <c r="H230" s="521"/>
    </row>
    <row r="231" spans="1:8" ht="49.5" customHeight="1">
      <c r="A231" s="802">
        <v>13</v>
      </c>
      <c r="B231" s="402" t="s">
        <v>633</v>
      </c>
      <c r="C231" s="803" t="s">
        <v>1453</v>
      </c>
      <c r="D231" s="803"/>
      <c r="E231" s="803"/>
      <c r="F231" s="803"/>
      <c r="G231" s="804"/>
      <c r="H231" s="521"/>
    </row>
    <row r="232" spans="1:8" ht="36">
      <c r="A232" s="802"/>
      <c r="B232" s="403" t="s">
        <v>635</v>
      </c>
      <c r="C232" s="419">
        <v>0.009131944444444444</v>
      </c>
      <c r="D232" s="388">
        <v>0.023113425925925926</v>
      </c>
      <c r="E232" s="387">
        <v>29</v>
      </c>
      <c r="F232" s="388">
        <v>0.02972222222222222</v>
      </c>
      <c r="G232" s="389">
        <v>0.054120370370370374</v>
      </c>
      <c r="H232" s="521"/>
    </row>
    <row r="233" spans="1:8" ht="24">
      <c r="A233" s="802"/>
      <c r="B233" s="403" t="s">
        <v>634</v>
      </c>
      <c r="C233" s="419">
        <v>0.0049884259259259265</v>
      </c>
      <c r="D233" s="388">
        <v>0.034652777777777775</v>
      </c>
      <c r="E233" s="387">
        <v>56</v>
      </c>
      <c r="F233" s="388">
        <v>0.018969907407407408</v>
      </c>
      <c r="G233" s="389">
        <v>0.1024537037037037</v>
      </c>
      <c r="H233" s="521"/>
    </row>
    <row r="234" spans="1:8" ht="27">
      <c r="A234" s="802"/>
      <c r="B234" s="402" t="s">
        <v>633</v>
      </c>
      <c r="C234" s="803" t="s">
        <v>1454</v>
      </c>
      <c r="D234" s="803"/>
      <c r="E234" s="803"/>
      <c r="F234" s="803"/>
      <c r="G234" s="804"/>
      <c r="H234" s="521"/>
    </row>
    <row r="235" spans="1:8" ht="36">
      <c r="A235" s="802"/>
      <c r="B235" s="403" t="s">
        <v>635</v>
      </c>
      <c r="C235" s="419">
        <v>0.011701388888888891</v>
      </c>
      <c r="D235" s="388">
        <v>0.028877314814814817</v>
      </c>
      <c r="E235" s="387">
        <v>69</v>
      </c>
      <c r="F235" s="388">
        <v>0.03474537037037037</v>
      </c>
      <c r="G235" s="389">
        <v>0.07024305555555556</v>
      </c>
      <c r="H235" s="521"/>
    </row>
    <row r="236" spans="1:8" ht="24">
      <c r="A236" s="802"/>
      <c r="B236" s="403" t="s">
        <v>634</v>
      </c>
      <c r="C236" s="419">
        <v>0.005185185185185185</v>
      </c>
      <c r="D236" s="388">
        <v>0.01875</v>
      </c>
      <c r="E236" s="387">
        <v>77</v>
      </c>
      <c r="F236" s="388">
        <v>0.022488425925925926</v>
      </c>
      <c r="G236" s="389">
        <v>0.09767361111111111</v>
      </c>
      <c r="H236" s="521"/>
    </row>
    <row r="237" spans="1:8" ht="27">
      <c r="A237" s="802"/>
      <c r="B237" s="402" t="s">
        <v>633</v>
      </c>
      <c r="C237" s="803" t="s">
        <v>1455</v>
      </c>
      <c r="D237" s="803"/>
      <c r="E237" s="803"/>
      <c r="F237" s="803"/>
      <c r="G237" s="804"/>
      <c r="H237" s="521"/>
    </row>
    <row r="238" spans="1:8" ht="36">
      <c r="A238" s="802"/>
      <c r="B238" s="403" t="s">
        <v>635</v>
      </c>
      <c r="C238" s="419">
        <v>0.011180555555555556</v>
      </c>
      <c r="D238" s="420">
        <v>0.023807870370370368</v>
      </c>
      <c r="E238" s="387">
        <v>88</v>
      </c>
      <c r="F238" s="388">
        <v>0.0355787037037037</v>
      </c>
      <c r="G238" s="389">
        <v>0.07436342592592593</v>
      </c>
      <c r="H238" s="521"/>
    </row>
    <row r="239" spans="1:8" ht="24">
      <c r="A239" s="802"/>
      <c r="B239" s="403" t="s">
        <v>634</v>
      </c>
      <c r="C239" s="419">
        <v>0.005335648148148148</v>
      </c>
      <c r="D239" s="388">
        <v>0.02694444444444444</v>
      </c>
      <c r="E239" s="387">
        <v>65</v>
      </c>
      <c r="F239" s="388">
        <v>0.02332175925925926</v>
      </c>
      <c r="G239" s="389">
        <v>0.0760300925925926</v>
      </c>
      <c r="H239" s="521"/>
    </row>
    <row r="240" spans="1:8" ht="27">
      <c r="A240" s="802"/>
      <c r="B240" s="402" t="s">
        <v>633</v>
      </c>
      <c r="C240" s="803" t="s">
        <v>1456</v>
      </c>
      <c r="D240" s="803"/>
      <c r="E240" s="803"/>
      <c r="F240" s="803"/>
      <c r="G240" s="804"/>
      <c r="H240" s="521"/>
    </row>
    <row r="241" spans="1:8" ht="36">
      <c r="A241" s="802"/>
      <c r="B241" s="403" t="s">
        <v>635</v>
      </c>
      <c r="C241" s="419">
        <v>0.011168981481481481</v>
      </c>
      <c r="D241" s="388">
        <v>0.03166666666666667</v>
      </c>
      <c r="E241" s="387">
        <v>46</v>
      </c>
      <c r="F241" s="388">
        <v>0.034652777777777775</v>
      </c>
      <c r="G241" s="389">
        <v>0.09902777777777778</v>
      </c>
      <c r="H241" s="521"/>
    </row>
    <row r="242" spans="1:8" ht="24">
      <c r="A242" s="802"/>
      <c r="B242" s="403" t="s">
        <v>634</v>
      </c>
      <c r="C242" s="419">
        <v>0.005578703703703704</v>
      </c>
      <c r="D242" s="388">
        <v>0.031203703703703702</v>
      </c>
      <c r="E242" s="387">
        <v>146</v>
      </c>
      <c r="F242" s="388">
        <v>0.02259259259259259</v>
      </c>
      <c r="G242" s="389">
        <v>0.11648148148148148</v>
      </c>
      <c r="H242" s="521"/>
    </row>
    <row r="243" spans="1:8" ht="27">
      <c r="A243" s="802"/>
      <c r="B243" s="402" t="s">
        <v>633</v>
      </c>
      <c r="C243" s="803" t="s">
        <v>1457</v>
      </c>
      <c r="D243" s="803"/>
      <c r="E243" s="803"/>
      <c r="F243" s="803"/>
      <c r="G243" s="804"/>
      <c r="H243" s="521"/>
    </row>
    <row r="244" spans="1:8" ht="36">
      <c r="A244" s="802"/>
      <c r="B244" s="403" t="s">
        <v>635</v>
      </c>
      <c r="C244" s="419">
        <v>0.009432870370370371</v>
      </c>
      <c r="D244" s="388">
        <v>0.03806712962962963</v>
      </c>
      <c r="E244" s="387">
        <v>220</v>
      </c>
      <c r="F244" s="388">
        <v>0.03553240740740741</v>
      </c>
      <c r="G244" s="389">
        <v>0.10857638888888889</v>
      </c>
      <c r="H244" s="521"/>
    </row>
    <row r="245" spans="1:8" ht="24">
      <c r="A245" s="802"/>
      <c r="B245" s="403" t="s">
        <v>634</v>
      </c>
      <c r="C245" s="419">
        <v>0.010787037037037038</v>
      </c>
      <c r="D245" s="388">
        <v>0.0241087962962963</v>
      </c>
      <c r="E245" s="387">
        <v>101</v>
      </c>
      <c r="F245" s="388">
        <v>0.030115740740740738</v>
      </c>
      <c r="G245" s="389">
        <v>0.06013888888888889</v>
      </c>
      <c r="H245" s="521"/>
    </row>
    <row r="246" spans="1:8" ht="27">
      <c r="A246" s="802"/>
      <c r="B246" s="402" t="s">
        <v>633</v>
      </c>
      <c r="C246" s="803" t="s">
        <v>1458</v>
      </c>
      <c r="D246" s="803"/>
      <c r="E246" s="803"/>
      <c r="F246" s="803"/>
      <c r="G246" s="804"/>
      <c r="H246" s="521"/>
    </row>
    <row r="247" spans="1:8" ht="36">
      <c r="A247" s="802"/>
      <c r="B247" s="403" t="s">
        <v>635</v>
      </c>
      <c r="C247" s="419">
        <v>0.008726851851851852</v>
      </c>
      <c r="D247" s="388">
        <v>0.03415509259259259</v>
      </c>
      <c r="E247" s="387">
        <v>204</v>
      </c>
      <c r="F247" s="388">
        <v>0.03564814814814815</v>
      </c>
      <c r="G247" s="389">
        <v>0.1308912037037037</v>
      </c>
      <c r="H247" s="521"/>
    </row>
    <row r="248" spans="1:8" ht="24">
      <c r="A248" s="802"/>
      <c r="B248" s="403" t="s">
        <v>634</v>
      </c>
      <c r="C248" s="419">
        <v>0.006099537037037036</v>
      </c>
      <c r="D248" s="388">
        <v>0.017731481481481483</v>
      </c>
      <c r="E248" s="387">
        <v>19</v>
      </c>
      <c r="F248" s="388">
        <v>0.019386574074074073</v>
      </c>
      <c r="G248" s="389">
        <v>0.050509259259259254</v>
      </c>
      <c r="H248" s="521"/>
    </row>
    <row r="249" spans="1:8" ht="27">
      <c r="A249" s="802"/>
      <c r="B249" s="402" t="s">
        <v>633</v>
      </c>
      <c r="C249" s="809" t="s">
        <v>1459</v>
      </c>
      <c r="D249" s="809"/>
      <c r="E249" s="809"/>
      <c r="F249" s="809"/>
      <c r="G249" s="810"/>
      <c r="H249" s="521"/>
    </row>
    <row r="250" spans="1:8" ht="36">
      <c r="A250" s="802"/>
      <c r="B250" s="403" t="s">
        <v>635</v>
      </c>
      <c r="C250" s="419">
        <v>0.00920138888888889</v>
      </c>
      <c r="D250" s="388">
        <v>0.036423611111111115</v>
      </c>
      <c r="E250" s="387">
        <v>205</v>
      </c>
      <c r="F250" s="388">
        <v>0.045173611111111116</v>
      </c>
      <c r="G250" s="389">
        <v>0.1489351851851852</v>
      </c>
      <c r="H250" s="521"/>
    </row>
    <row r="251" spans="1:8" ht="24">
      <c r="A251" s="802"/>
      <c r="B251" s="403" t="s">
        <v>634</v>
      </c>
      <c r="C251" s="419">
        <v>0.005983796296296296</v>
      </c>
      <c r="D251" s="388">
        <v>0.017569444444444447</v>
      </c>
      <c r="E251" s="387">
        <v>5</v>
      </c>
      <c r="F251" s="388">
        <v>0.024918981481481483</v>
      </c>
      <c r="G251" s="389">
        <v>0.055057870370370375</v>
      </c>
      <c r="H251" s="521"/>
    </row>
    <row r="252" spans="1:8" ht="27">
      <c r="A252" s="802"/>
      <c r="B252" s="402" t="s">
        <v>633</v>
      </c>
      <c r="C252" s="809" t="s">
        <v>1460</v>
      </c>
      <c r="D252" s="809"/>
      <c r="E252" s="809"/>
      <c r="F252" s="809"/>
      <c r="G252" s="810"/>
      <c r="H252" s="521"/>
    </row>
    <row r="253" spans="1:8" ht="36">
      <c r="A253" s="802"/>
      <c r="B253" s="403" t="s">
        <v>635</v>
      </c>
      <c r="C253" s="419">
        <v>0.009143518518518518</v>
      </c>
      <c r="D253" s="388">
        <v>0.03319444444444444</v>
      </c>
      <c r="E253" s="387">
        <v>224</v>
      </c>
      <c r="F253" s="388">
        <v>0.04197916666666667</v>
      </c>
      <c r="G253" s="389">
        <v>0.08685185185185185</v>
      </c>
      <c r="H253" s="521"/>
    </row>
    <row r="254" spans="1:8" ht="24">
      <c r="A254" s="802"/>
      <c r="B254" s="403" t="s">
        <v>634</v>
      </c>
      <c r="C254" s="419">
        <v>0.004803240740740741</v>
      </c>
      <c r="D254" s="388">
        <v>0.01675925925925926</v>
      </c>
      <c r="E254" s="387">
        <v>1</v>
      </c>
      <c r="F254" s="388">
        <v>0.02476851851851852</v>
      </c>
      <c r="G254" s="389">
        <v>0.053043981481481484</v>
      </c>
      <c r="H254" s="521"/>
    </row>
    <row r="255" spans="1:8" ht="27">
      <c r="A255" s="802"/>
      <c r="B255" s="402" t="s">
        <v>633</v>
      </c>
      <c r="C255" s="805" t="s">
        <v>655</v>
      </c>
      <c r="D255" s="805"/>
      <c r="E255" s="805"/>
      <c r="F255" s="805"/>
      <c r="G255" s="806"/>
      <c r="H255" s="521"/>
    </row>
    <row r="256" spans="1:8" ht="36">
      <c r="A256" s="802"/>
      <c r="B256" s="403" t="s">
        <v>635</v>
      </c>
      <c r="C256" s="411">
        <v>0.009351851851851853</v>
      </c>
      <c r="D256" s="411">
        <v>0.03415509259259259</v>
      </c>
      <c r="E256" s="413">
        <f>SUM(E232,E235,E238,E241,E244,E247,E250,E253)</f>
        <v>1085</v>
      </c>
      <c r="F256" s="411">
        <f>AVERAGE(F232,F235,F238,F241,F244,F247,F250,F253)</f>
        <v>0.03662905092592593</v>
      </c>
      <c r="G256" s="414">
        <v>0.1489351851851852</v>
      </c>
      <c r="H256" s="521"/>
    </row>
    <row r="257" spans="1:8" ht="24">
      <c r="A257" s="802"/>
      <c r="B257" s="403" t="s">
        <v>634</v>
      </c>
      <c r="C257" s="411">
        <v>0.00537037037037037</v>
      </c>
      <c r="D257" s="411">
        <v>0.031203703703703702</v>
      </c>
      <c r="E257" s="413">
        <f>SUM(E233,E236,E239,E242,E245,E248,E251,E254)</f>
        <v>470</v>
      </c>
      <c r="F257" s="411">
        <f>AVERAGE(F233,F236,F239,F242,F245,F248,F251,F254)</f>
        <v>0.0233203125</v>
      </c>
      <c r="G257" s="414">
        <v>0.11648148148148148</v>
      </c>
      <c r="H257" s="521"/>
    </row>
    <row r="258" spans="1:8" ht="27">
      <c r="A258" s="802">
        <v>14</v>
      </c>
      <c r="B258" s="402" t="s">
        <v>633</v>
      </c>
      <c r="C258" s="809" t="s">
        <v>1461</v>
      </c>
      <c r="D258" s="809"/>
      <c r="E258" s="809"/>
      <c r="F258" s="809"/>
      <c r="G258" s="810"/>
      <c r="H258" s="521"/>
    </row>
    <row r="259" spans="1:8" ht="36">
      <c r="A259" s="802"/>
      <c r="B259" s="403" t="s">
        <v>635</v>
      </c>
      <c r="C259" s="421">
        <v>0.009594907407407408</v>
      </c>
      <c r="D259" s="422">
        <v>0.03622685185185185</v>
      </c>
      <c r="E259" s="423">
        <v>127</v>
      </c>
      <c r="F259" s="424">
        <v>0.029687500000000002</v>
      </c>
      <c r="G259" s="425">
        <v>0.10262731481481481</v>
      </c>
      <c r="H259" s="521"/>
    </row>
    <row r="260" spans="1:8" ht="24">
      <c r="A260" s="802"/>
      <c r="B260" s="403" t="s">
        <v>634</v>
      </c>
      <c r="C260" s="421">
        <v>0.004618055555555556</v>
      </c>
      <c r="D260" s="422">
        <v>0.018148148148148146</v>
      </c>
      <c r="E260" s="423">
        <v>14</v>
      </c>
      <c r="F260" s="424">
        <v>0.019733796296296298</v>
      </c>
      <c r="G260" s="425">
        <v>0.06265046296296296</v>
      </c>
      <c r="H260" s="521"/>
    </row>
    <row r="261" spans="1:8" ht="27">
      <c r="A261" s="802"/>
      <c r="B261" s="402" t="s">
        <v>633</v>
      </c>
      <c r="C261" s="803" t="s">
        <v>1462</v>
      </c>
      <c r="D261" s="803"/>
      <c r="E261" s="803"/>
      <c r="F261" s="803"/>
      <c r="G261" s="804"/>
      <c r="H261" s="521"/>
    </row>
    <row r="262" spans="1:8" ht="36">
      <c r="A262" s="802"/>
      <c r="B262" s="403" t="s">
        <v>635</v>
      </c>
      <c r="C262" s="421">
        <v>0.008055555555555555</v>
      </c>
      <c r="D262" s="422">
        <v>0.025243055555555557</v>
      </c>
      <c r="E262" s="423">
        <v>53</v>
      </c>
      <c r="F262" s="424">
        <v>0.032164351851851854</v>
      </c>
      <c r="G262" s="425">
        <v>0.20944444444444443</v>
      </c>
      <c r="H262" s="521"/>
    </row>
    <row r="263" spans="1:8" ht="24">
      <c r="A263" s="802"/>
      <c r="B263" s="403" t="s">
        <v>634</v>
      </c>
      <c r="C263" s="421">
        <v>0.009664351851851851</v>
      </c>
      <c r="D263" s="422">
        <v>0.027256944444444445</v>
      </c>
      <c r="E263" s="423">
        <v>63</v>
      </c>
      <c r="F263" s="424">
        <v>0.0290625</v>
      </c>
      <c r="G263" s="425">
        <v>0.057650462962962966</v>
      </c>
      <c r="H263" s="521"/>
    </row>
    <row r="264" spans="1:8" ht="27">
      <c r="A264" s="802"/>
      <c r="B264" s="402" t="s">
        <v>633</v>
      </c>
      <c r="C264" s="803" t="s">
        <v>1463</v>
      </c>
      <c r="D264" s="803"/>
      <c r="E264" s="803"/>
      <c r="F264" s="803"/>
      <c r="G264" s="804"/>
      <c r="H264" s="521"/>
    </row>
    <row r="265" spans="1:8" ht="36">
      <c r="A265" s="802"/>
      <c r="B265" s="403" t="s">
        <v>635</v>
      </c>
      <c r="C265" s="421">
        <v>0.009953703703703704</v>
      </c>
      <c r="D265" s="422">
        <v>0.032962962962962965</v>
      </c>
      <c r="E265" s="423">
        <v>130</v>
      </c>
      <c r="F265" s="424">
        <v>0.034618055555555555</v>
      </c>
      <c r="G265" s="425">
        <v>0.09193287037037036</v>
      </c>
      <c r="H265" s="521"/>
    </row>
    <row r="266" spans="1:8" ht="24">
      <c r="A266" s="802"/>
      <c r="B266" s="403" t="s">
        <v>634</v>
      </c>
      <c r="C266" s="421">
        <v>0.009525462962962963</v>
      </c>
      <c r="D266" s="422">
        <v>0.020462962962962964</v>
      </c>
      <c r="E266" s="423">
        <v>17</v>
      </c>
      <c r="F266" s="424">
        <v>0.028391203703703707</v>
      </c>
      <c r="G266" s="425">
        <v>0.05028935185185185</v>
      </c>
      <c r="H266" s="521"/>
    </row>
    <row r="267" spans="1:8" ht="27">
      <c r="A267" s="802"/>
      <c r="B267" s="402" t="s">
        <v>633</v>
      </c>
      <c r="C267" s="803" t="s">
        <v>1464</v>
      </c>
      <c r="D267" s="803"/>
      <c r="E267" s="803"/>
      <c r="F267" s="803"/>
      <c r="G267" s="804"/>
      <c r="H267" s="521"/>
    </row>
    <row r="268" spans="1:8" ht="36">
      <c r="A268" s="802"/>
      <c r="B268" s="403" t="s">
        <v>635</v>
      </c>
      <c r="C268" s="421">
        <v>0.005729166666666667</v>
      </c>
      <c r="D268" s="422">
        <v>0.024293981481481482</v>
      </c>
      <c r="E268" s="423">
        <v>14</v>
      </c>
      <c r="F268" s="424">
        <v>0.030520833333333334</v>
      </c>
      <c r="G268" s="425">
        <v>0.08189814814814815</v>
      </c>
      <c r="H268" s="521"/>
    </row>
    <row r="269" spans="1:8" ht="24">
      <c r="A269" s="802"/>
      <c r="B269" s="403" t="s">
        <v>634</v>
      </c>
      <c r="C269" s="421">
        <v>0.007847222222222222</v>
      </c>
      <c r="D269" s="422">
        <v>0.015694444444444445</v>
      </c>
      <c r="E269" s="423">
        <v>21</v>
      </c>
      <c r="F269" s="424">
        <v>0.028587962962962964</v>
      </c>
      <c r="G269" s="425">
        <v>0.055497685185185185</v>
      </c>
      <c r="H269" s="521"/>
    </row>
    <row r="270" spans="1:8" ht="27">
      <c r="A270" s="802"/>
      <c r="B270" s="402" t="s">
        <v>633</v>
      </c>
      <c r="C270" s="805" t="s">
        <v>656</v>
      </c>
      <c r="D270" s="803"/>
      <c r="E270" s="803"/>
      <c r="F270" s="803"/>
      <c r="G270" s="804"/>
      <c r="H270" s="521"/>
    </row>
    <row r="271" spans="1:8" ht="36">
      <c r="A271" s="802"/>
      <c r="B271" s="403" t="s">
        <v>635</v>
      </c>
      <c r="C271" s="408">
        <v>0.008692129629629631</v>
      </c>
      <c r="D271" s="426">
        <v>0.03671296296296296</v>
      </c>
      <c r="E271" s="413">
        <f>SUM(E259,E262,E265,E268)</f>
        <v>324</v>
      </c>
      <c r="F271" s="411">
        <f>AVERAGE(F259,F262,F265,F268)</f>
        <v>0.031747685185185184</v>
      </c>
      <c r="G271" s="414">
        <v>0.20944444444444443</v>
      </c>
      <c r="H271" s="521"/>
    </row>
    <row r="272" spans="1:8" ht="24">
      <c r="A272" s="802"/>
      <c r="B272" s="403" t="s">
        <v>634</v>
      </c>
      <c r="C272" s="408">
        <v>0.0052893518518518515</v>
      </c>
      <c r="D272" s="426">
        <v>0.027256944444444445</v>
      </c>
      <c r="E272" s="413">
        <f>SUM(E260,E263,E266,E269)</f>
        <v>115</v>
      </c>
      <c r="F272" s="411">
        <f>AVERAGE(F260,F263,F266,F269)</f>
        <v>0.026443865740740743</v>
      </c>
      <c r="G272" s="414">
        <v>0.06265046296296296</v>
      </c>
      <c r="H272" s="521"/>
    </row>
    <row r="273" spans="1:8" ht="54.75" customHeight="1">
      <c r="A273" s="802">
        <v>15</v>
      </c>
      <c r="B273" s="402" t="s">
        <v>633</v>
      </c>
      <c r="C273" s="803" t="s">
        <v>1465</v>
      </c>
      <c r="D273" s="803"/>
      <c r="E273" s="803"/>
      <c r="F273" s="803"/>
      <c r="G273" s="804"/>
      <c r="H273" s="521"/>
    </row>
    <row r="274" spans="1:8" ht="36">
      <c r="A274" s="802"/>
      <c r="B274" s="403" t="s">
        <v>635</v>
      </c>
      <c r="C274" s="427">
        <v>0.01019675925925926</v>
      </c>
      <c r="D274" s="428">
        <v>0.032060185185185185</v>
      </c>
      <c r="E274" s="429">
        <v>117</v>
      </c>
      <c r="F274" s="428">
        <v>0.03743055555555556</v>
      </c>
      <c r="G274" s="430">
        <v>0.1034837962962963</v>
      </c>
      <c r="H274" s="521"/>
    </row>
    <row r="275" spans="1:8" ht="24">
      <c r="A275" s="802"/>
      <c r="B275" s="403" t="s">
        <v>634</v>
      </c>
      <c r="C275" s="427">
        <v>0.005104166666666667</v>
      </c>
      <c r="D275" s="428">
        <v>0.035925925925925924</v>
      </c>
      <c r="E275" s="429">
        <v>33</v>
      </c>
      <c r="F275" s="428">
        <v>0.025486111111111112</v>
      </c>
      <c r="G275" s="430">
        <v>0.09064814814814814</v>
      </c>
      <c r="H275" s="521"/>
    </row>
    <row r="276" spans="1:8" ht="27">
      <c r="A276" s="802"/>
      <c r="B276" s="402" t="s">
        <v>633</v>
      </c>
      <c r="C276" s="803" t="s">
        <v>1466</v>
      </c>
      <c r="D276" s="803"/>
      <c r="E276" s="803"/>
      <c r="F276" s="803"/>
      <c r="G276" s="804"/>
      <c r="H276" s="521"/>
    </row>
    <row r="277" spans="1:8" ht="36">
      <c r="A277" s="802"/>
      <c r="B277" s="403" t="s">
        <v>635</v>
      </c>
      <c r="C277" s="427">
        <v>0.01054398148148148</v>
      </c>
      <c r="D277" s="428">
        <v>0.02849537037037037</v>
      </c>
      <c r="E277" s="429">
        <v>139</v>
      </c>
      <c r="F277" s="428">
        <v>0.037696759259259256</v>
      </c>
      <c r="G277" s="430">
        <v>0.12590277777777778</v>
      </c>
      <c r="H277" s="521"/>
    </row>
    <row r="278" spans="1:8" ht="24">
      <c r="A278" s="802"/>
      <c r="B278" s="403" t="s">
        <v>634</v>
      </c>
      <c r="C278" s="427">
        <v>0.0050810185185185186</v>
      </c>
      <c r="D278" s="428">
        <v>0.03099537037037037</v>
      </c>
      <c r="E278" s="429">
        <v>26</v>
      </c>
      <c r="F278" s="428">
        <v>0.025057870370370373</v>
      </c>
      <c r="G278" s="430">
        <v>0.0970023148148148</v>
      </c>
      <c r="H278" s="521"/>
    </row>
    <row r="279" spans="1:8" ht="27">
      <c r="A279" s="802"/>
      <c r="B279" s="402" t="s">
        <v>633</v>
      </c>
      <c r="C279" s="803" t="s">
        <v>1467</v>
      </c>
      <c r="D279" s="803"/>
      <c r="E279" s="803"/>
      <c r="F279" s="803"/>
      <c r="G279" s="804"/>
      <c r="H279" s="521"/>
    </row>
    <row r="280" spans="1:8" ht="36">
      <c r="A280" s="802"/>
      <c r="B280" s="403" t="s">
        <v>635</v>
      </c>
      <c r="C280" s="427">
        <v>0.00925925925925926</v>
      </c>
      <c r="D280" s="428">
        <v>0.02929398148148148</v>
      </c>
      <c r="E280" s="429">
        <v>98</v>
      </c>
      <c r="F280" s="428">
        <v>0.03986111111111111</v>
      </c>
      <c r="G280" s="430">
        <v>0.08167824074074075</v>
      </c>
      <c r="H280" s="521"/>
    </row>
    <row r="281" spans="1:8" ht="24">
      <c r="A281" s="802"/>
      <c r="B281" s="403" t="s">
        <v>634</v>
      </c>
      <c r="C281" s="427">
        <v>0.011562499999999998</v>
      </c>
      <c r="D281" s="428">
        <v>0.031041666666666665</v>
      </c>
      <c r="E281" s="429">
        <v>45</v>
      </c>
      <c r="F281" s="428">
        <v>0.03050925925925926</v>
      </c>
      <c r="G281" s="430">
        <v>0.0699074074074074</v>
      </c>
      <c r="H281" s="521"/>
    </row>
    <row r="282" spans="1:8" ht="27">
      <c r="A282" s="802"/>
      <c r="B282" s="402" t="s">
        <v>633</v>
      </c>
      <c r="C282" s="807" t="s">
        <v>657</v>
      </c>
      <c r="D282" s="808"/>
      <c r="E282" s="808"/>
      <c r="F282" s="808"/>
      <c r="G282" s="808"/>
      <c r="H282" s="521"/>
    </row>
    <row r="283" spans="1:8" ht="36">
      <c r="A283" s="802"/>
      <c r="B283" s="403" t="s">
        <v>635</v>
      </c>
      <c r="C283" s="408">
        <f>AVERAGE(C274,C277,C280)</f>
        <v>0.01</v>
      </c>
      <c r="D283" s="411">
        <v>0.032060185185185185</v>
      </c>
      <c r="E283" s="413">
        <f>SUM(E274,E277,E280)</f>
        <v>354</v>
      </c>
      <c r="F283" s="411">
        <f>AVERAGE(F274,F277,F280)</f>
        <v>0.038329475308641975</v>
      </c>
      <c r="G283" s="414">
        <v>0.12590277777777778</v>
      </c>
      <c r="H283" s="521"/>
    </row>
    <row r="284" spans="1:8" ht="24">
      <c r="A284" s="802"/>
      <c r="B284" s="403" t="s">
        <v>634</v>
      </c>
      <c r="C284" s="408">
        <v>0.0051967592592592595</v>
      </c>
      <c r="D284" s="411">
        <v>0.035925925925925924</v>
      </c>
      <c r="E284" s="413">
        <f>SUM(E275,E278,E281)</f>
        <v>104</v>
      </c>
      <c r="F284" s="411">
        <f>AVERAGE(F275,F278,F281)</f>
        <v>0.02701774691358025</v>
      </c>
      <c r="G284" s="414">
        <v>0.0970023148148148</v>
      </c>
      <c r="H284" s="521"/>
    </row>
    <row r="285" spans="1:8" ht="27">
      <c r="A285" s="802">
        <v>16</v>
      </c>
      <c r="B285" s="402" t="s">
        <v>633</v>
      </c>
      <c r="C285" s="803" t="s">
        <v>1468</v>
      </c>
      <c r="D285" s="803"/>
      <c r="E285" s="803"/>
      <c r="F285" s="803"/>
      <c r="G285" s="804"/>
      <c r="H285" s="521"/>
    </row>
    <row r="286" spans="1:8" ht="36">
      <c r="A286" s="802"/>
      <c r="B286" s="403" t="s">
        <v>635</v>
      </c>
      <c r="C286" s="392">
        <v>0.010717592592592593</v>
      </c>
      <c r="D286" s="396">
        <v>0.035104166666666665</v>
      </c>
      <c r="E286" s="394">
        <v>138</v>
      </c>
      <c r="F286" s="431">
        <v>0.0341087962962963</v>
      </c>
      <c r="G286" s="432">
        <v>0.08303240740740742</v>
      </c>
      <c r="H286" s="521"/>
    </row>
    <row r="287" spans="1:8" ht="24">
      <c r="A287" s="802"/>
      <c r="B287" s="403" t="s">
        <v>634</v>
      </c>
      <c r="C287" s="392">
        <v>0.005555555555555556</v>
      </c>
      <c r="D287" s="396">
        <v>0.02957175925925926</v>
      </c>
      <c r="E287" s="394">
        <v>24</v>
      </c>
      <c r="F287" s="431">
        <v>0.024340277777777777</v>
      </c>
      <c r="G287" s="432">
        <v>0.08207175925925926</v>
      </c>
      <c r="H287" s="521"/>
    </row>
    <row r="288" spans="1:8" ht="27">
      <c r="A288" s="802"/>
      <c r="B288" s="402" t="s">
        <v>633</v>
      </c>
      <c r="C288" s="803" t="s">
        <v>1469</v>
      </c>
      <c r="D288" s="803"/>
      <c r="E288" s="803"/>
      <c r="F288" s="803"/>
      <c r="G288" s="804"/>
      <c r="H288" s="521"/>
    </row>
    <row r="289" spans="1:8" ht="36">
      <c r="A289" s="802"/>
      <c r="B289" s="403" t="s">
        <v>635</v>
      </c>
      <c r="C289" s="392">
        <v>0.011944444444444445</v>
      </c>
      <c r="D289" s="431">
        <v>0.03040509259259259</v>
      </c>
      <c r="E289" s="394">
        <v>180</v>
      </c>
      <c r="F289" s="431">
        <v>0.037696759259259256</v>
      </c>
      <c r="G289" s="432">
        <v>0.08010416666666666</v>
      </c>
      <c r="H289" s="521"/>
    </row>
    <row r="290" spans="1:8" ht="24">
      <c r="A290" s="802"/>
      <c r="B290" s="403" t="s">
        <v>634</v>
      </c>
      <c r="C290" s="392">
        <v>0.005451388888888888</v>
      </c>
      <c r="D290" s="431">
        <v>0.02342592592592593</v>
      </c>
      <c r="E290" s="394">
        <v>35</v>
      </c>
      <c r="F290" s="431">
        <v>0.024560185185185185</v>
      </c>
      <c r="G290" s="432">
        <v>0.0666550925925926</v>
      </c>
      <c r="H290" s="521"/>
    </row>
    <row r="291" spans="1:8" ht="27">
      <c r="A291" s="802"/>
      <c r="B291" s="402" t="s">
        <v>633</v>
      </c>
      <c r="C291" s="805" t="s">
        <v>658</v>
      </c>
      <c r="D291" s="805"/>
      <c r="E291" s="805"/>
      <c r="F291" s="805"/>
      <c r="G291" s="806"/>
      <c r="H291" s="521"/>
    </row>
    <row r="292" spans="1:8" ht="36">
      <c r="A292" s="802"/>
      <c r="B292" s="403" t="s">
        <v>635</v>
      </c>
      <c r="C292" s="408">
        <v>0.01056712962962963</v>
      </c>
      <c r="D292" s="506">
        <v>0.035104166666666665</v>
      </c>
      <c r="E292" s="413">
        <f>SUM(E286,E289)</f>
        <v>318</v>
      </c>
      <c r="F292" s="411">
        <f>AVERAGE(F286,F289)</f>
        <v>0.035902777777777777</v>
      </c>
      <c r="G292" s="414">
        <v>0.10881944444444445</v>
      </c>
      <c r="H292" s="521"/>
    </row>
    <row r="293" spans="1:8" ht="24">
      <c r="A293" s="802"/>
      <c r="B293" s="403" t="s">
        <v>634</v>
      </c>
      <c r="C293" s="408">
        <v>0.0051967592592592595</v>
      </c>
      <c r="D293" s="411">
        <v>0.02342592592592593</v>
      </c>
      <c r="E293" s="413">
        <f>SUM(E287,E290)</f>
        <v>59</v>
      </c>
      <c r="F293" s="411">
        <f>AVERAGE(F287,F290)</f>
        <v>0.024450231481481483</v>
      </c>
      <c r="G293" s="414">
        <v>0.0666550925925926</v>
      </c>
      <c r="H293" s="521"/>
    </row>
    <row r="294" spans="1:8" ht="27">
      <c r="A294" s="802" t="s">
        <v>283</v>
      </c>
      <c r="B294" s="402" t="s">
        <v>633</v>
      </c>
      <c r="C294" s="803" t="s">
        <v>1470</v>
      </c>
      <c r="D294" s="803"/>
      <c r="E294" s="803"/>
      <c r="F294" s="803"/>
      <c r="G294" s="804"/>
      <c r="H294" s="521"/>
    </row>
    <row r="295" spans="1:8" ht="36">
      <c r="A295" s="802"/>
      <c r="B295" s="403" t="s">
        <v>635</v>
      </c>
      <c r="C295" s="392">
        <v>0.011157407407407408</v>
      </c>
      <c r="D295" s="431">
        <v>0.031099537037037037</v>
      </c>
      <c r="E295" s="394">
        <v>214</v>
      </c>
      <c r="F295" s="431">
        <v>0.03239583333333333</v>
      </c>
      <c r="G295" s="432">
        <v>0.06293981481481481</v>
      </c>
      <c r="H295" s="521"/>
    </row>
    <row r="296" spans="1:8" ht="24">
      <c r="A296" s="802"/>
      <c r="B296" s="403" t="s">
        <v>634</v>
      </c>
      <c r="C296" s="392">
        <v>0.0053125</v>
      </c>
      <c r="D296" s="431">
        <v>0.026539351851851852</v>
      </c>
      <c r="E296" s="394">
        <v>18</v>
      </c>
      <c r="F296" s="431">
        <v>0.020844907407407406</v>
      </c>
      <c r="G296" s="432">
        <v>0.08393518518518518</v>
      </c>
      <c r="H296" s="521"/>
    </row>
    <row r="297" spans="1:8" ht="27">
      <c r="A297" s="802"/>
      <c r="B297" s="402" t="s">
        <v>633</v>
      </c>
      <c r="C297" s="803" t="s">
        <v>1471</v>
      </c>
      <c r="D297" s="803"/>
      <c r="E297" s="803"/>
      <c r="F297" s="803"/>
      <c r="G297" s="804"/>
      <c r="H297" s="521"/>
    </row>
    <row r="298" spans="1:8" ht="36">
      <c r="A298" s="802"/>
      <c r="B298" s="403" t="s">
        <v>635</v>
      </c>
      <c r="C298" s="392">
        <v>0.007465277777777778</v>
      </c>
      <c r="D298" s="431">
        <v>0.024375000000000004</v>
      </c>
      <c r="E298" s="394">
        <v>79</v>
      </c>
      <c r="F298" s="431">
        <v>0.03297453703703704</v>
      </c>
      <c r="G298" s="432">
        <v>0.0825462962962963</v>
      </c>
      <c r="H298" s="521"/>
    </row>
    <row r="299" spans="1:8" ht="24">
      <c r="A299" s="802"/>
      <c r="B299" s="403" t="s">
        <v>634</v>
      </c>
      <c r="C299" s="392">
        <v>0.010462962962962964</v>
      </c>
      <c r="D299" s="431">
        <v>0.022673611111111113</v>
      </c>
      <c r="E299" s="394">
        <v>55</v>
      </c>
      <c r="F299" s="431">
        <v>0.02460648148148148</v>
      </c>
      <c r="G299" s="432">
        <v>0.05659722222222222</v>
      </c>
      <c r="H299" s="521"/>
    </row>
    <row r="300" spans="1:8" ht="27">
      <c r="A300" s="802"/>
      <c r="B300" s="402" t="s">
        <v>633</v>
      </c>
      <c r="C300" s="805" t="s">
        <v>659</v>
      </c>
      <c r="D300" s="805"/>
      <c r="E300" s="805"/>
      <c r="F300" s="805"/>
      <c r="G300" s="806"/>
      <c r="H300" s="521"/>
    </row>
    <row r="301" spans="1:8" ht="36">
      <c r="A301" s="802"/>
      <c r="B301" s="403" t="s">
        <v>635</v>
      </c>
      <c r="C301" s="412">
        <f>AVERAGE(C295,C298)</f>
        <v>0.009311342592592593</v>
      </c>
      <c r="D301" s="411">
        <v>0.031099537037037037</v>
      </c>
      <c r="E301" s="413">
        <f>SUM(E295,E298)</f>
        <v>293</v>
      </c>
      <c r="F301" s="412">
        <f>AVERAGE(F295,F298)</f>
        <v>0.032685185185185185</v>
      </c>
      <c r="G301" s="414">
        <v>0.0825462962962963</v>
      </c>
      <c r="H301" s="521"/>
    </row>
    <row r="302" spans="1:8" ht="24">
      <c r="A302" s="802"/>
      <c r="B302" s="403" t="s">
        <v>634</v>
      </c>
      <c r="C302" s="412">
        <v>0.005740740740740742</v>
      </c>
      <c r="D302" s="411">
        <v>0.026539351851851852</v>
      </c>
      <c r="E302" s="413">
        <f>SUM(E296,E299)</f>
        <v>73</v>
      </c>
      <c r="F302" s="412">
        <f>AVERAGE(F296,F299)</f>
        <v>0.022725694444444444</v>
      </c>
      <c r="G302" s="414">
        <v>0.08393518518518518</v>
      </c>
      <c r="H302" s="521"/>
    </row>
    <row r="303" spans="1:8" ht="27">
      <c r="A303" s="802">
        <v>18</v>
      </c>
      <c r="B303" s="402" t="s">
        <v>633</v>
      </c>
      <c r="C303" s="803" t="s">
        <v>1472</v>
      </c>
      <c r="D303" s="803"/>
      <c r="E303" s="803"/>
      <c r="F303" s="803"/>
      <c r="G303" s="804"/>
      <c r="H303" s="521"/>
    </row>
    <row r="304" spans="1:8" ht="36">
      <c r="A304" s="802"/>
      <c r="B304" s="403" t="s">
        <v>635</v>
      </c>
      <c r="C304" s="400">
        <v>0.010185185185185184</v>
      </c>
      <c r="D304" s="433">
        <v>0.026168981481481477</v>
      </c>
      <c r="E304" s="434">
        <v>164</v>
      </c>
      <c r="F304" s="433">
        <v>0.035416666666666666</v>
      </c>
      <c r="G304" s="435">
        <v>0.09633101851851851</v>
      </c>
      <c r="H304" s="521"/>
    </row>
    <row r="305" spans="1:8" ht="24">
      <c r="A305" s="802"/>
      <c r="B305" s="403" t="s">
        <v>634</v>
      </c>
      <c r="C305" s="400">
        <v>0.004027777777777778</v>
      </c>
      <c r="D305" s="433">
        <v>0.01960648148148148</v>
      </c>
      <c r="E305" s="434">
        <v>3</v>
      </c>
      <c r="F305" s="433">
        <v>0.021736111111111112</v>
      </c>
      <c r="G305" s="435">
        <v>0.06752314814814815</v>
      </c>
      <c r="H305" s="521"/>
    </row>
    <row r="306" spans="1:8" ht="27">
      <c r="A306" s="802"/>
      <c r="B306" s="402" t="s">
        <v>633</v>
      </c>
      <c r="C306" s="803" t="s">
        <v>1473</v>
      </c>
      <c r="D306" s="803"/>
      <c r="E306" s="803"/>
      <c r="F306" s="803"/>
      <c r="G306" s="804"/>
      <c r="H306" s="521"/>
    </row>
    <row r="307" spans="1:8" ht="36">
      <c r="A307" s="802"/>
      <c r="B307" s="403" t="s">
        <v>635</v>
      </c>
      <c r="C307" s="400">
        <v>0.010405092592592593</v>
      </c>
      <c r="D307" s="433">
        <v>0.02766203703703704</v>
      </c>
      <c r="E307" s="434">
        <v>189</v>
      </c>
      <c r="F307" s="433">
        <v>0.03594907407407407</v>
      </c>
      <c r="G307" s="435">
        <v>0.08430555555555556</v>
      </c>
      <c r="H307" s="521"/>
    </row>
    <row r="308" spans="1:8" ht="24">
      <c r="A308" s="802"/>
      <c r="B308" s="403" t="s">
        <v>634</v>
      </c>
      <c r="C308" s="400">
        <v>0.004131944444444444</v>
      </c>
      <c r="D308" s="433">
        <v>0.0190625</v>
      </c>
      <c r="E308" s="434">
        <v>5</v>
      </c>
      <c r="F308" s="433">
        <v>0.02037037037037037</v>
      </c>
      <c r="G308" s="435">
        <v>0.0653125</v>
      </c>
      <c r="H308" s="521"/>
    </row>
    <row r="309" spans="1:8" ht="27">
      <c r="A309" s="802"/>
      <c r="B309" s="402" t="s">
        <v>633</v>
      </c>
      <c r="C309" s="803" t="s">
        <v>1474</v>
      </c>
      <c r="D309" s="803"/>
      <c r="E309" s="803"/>
      <c r="F309" s="803"/>
      <c r="G309" s="804"/>
      <c r="H309" s="521"/>
    </row>
    <row r="310" spans="1:8" ht="36">
      <c r="A310" s="802"/>
      <c r="B310" s="403" t="s">
        <v>635</v>
      </c>
      <c r="C310" s="400">
        <v>0.00880787037037037</v>
      </c>
      <c r="D310" s="433">
        <v>0.03695601851851852</v>
      </c>
      <c r="E310" s="436" t="s">
        <v>1475</v>
      </c>
      <c r="F310" s="433">
        <v>0.04251157407407408</v>
      </c>
      <c r="G310" s="435">
        <v>0.04251157407407408</v>
      </c>
      <c r="H310" s="521"/>
    </row>
    <row r="311" spans="1:8" ht="24">
      <c r="A311" s="802"/>
      <c r="B311" s="403" t="s">
        <v>634</v>
      </c>
      <c r="C311" s="400">
        <v>0.011076388888888887</v>
      </c>
      <c r="D311" s="433">
        <v>0.02070601851851852</v>
      </c>
      <c r="E311" s="434">
        <v>6</v>
      </c>
      <c r="F311" s="433">
        <v>0.0347337962962963</v>
      </c>
      <c r="G311" s="435">
        <v>0.04069444444444444</v>
      </c>
      <c r="H311" s="521"/>
    </row>
    <row r="312" spans="1:8" ht="27">
      <c r="A312" s="802"/>
      <c r="B312" s="402" t="s">
        <v>633</v>
      </c>
      <c r="C312" s="805" t="s">
        <v>661</v>
      </c>
      <c r="D312" s="805"/>
      <c r="E312" s="805"/>
      <c r="F312" s="805"/>
      <c r="G312" s="806"/>
      <c r="H312" s="521"/>
    </row>
    <row r="313" spans="1:8" ht="36">
      <c r="A313" s="802"/>
      <c r="B313" s="403" t="s">
        <v>635</v>
      </c>
      <c r="C313" s="408">
        <v>0.00949074074074074</v>
      </c>
      <c r="D313" s="411">
        <v>0.03695601851851852</v>
      </c>
      <c r="E313" s="413">
        <f>SUM(E304,E307,E310)</f>
        <v>353</v>
      </c>
      <c r="F313" s="408">
        <f>AVERAGE(F304,F307,F310)</f>
        <v>0.0379591049382716</v>
      </c>
      <c r="G313" s="414">
        <v>0.38265046296296296</v>
      </c>
      <c r="H313" s="521"/>
    </row>
    <row r="314" spans="1:8" ht="24">
      <c r="A314" s="802"/>
      <c r="B314" s="403" t="s">
        <v>634</v>
      </c>
      <c r="C314" s="408">
        <v>0.004050925925925926</v>
      </c>
      <c r="D314" s="411">
        <v>0.02070601851851852</v>
      </c>
      <c r="E314" s="413">
        <f>SUM(E305,E308,E311)</f>
        <v>14</v>
      </c>
      <c r="F314" s="411">
        <f>AVERAGE(F305,F308,F311)</f>
        <v>0.025613425925925925</v>
      </c>
      <c r="G314" s="414">
        <v>0.06752314814814815</v>
      </c>
      <c r="H314" s="521"/>
    </row>
    <row r="315" spans="1:8" ht="27">
      <c r="A315" s="802">
        <v>19</v>
      </c>
      <c r="B315" s="402" t="s">
        <v>633</v>
      </c>
      <c r="C315" s="809" t="s">
        <v>1476</v>
      </c>
      <c r="D315" s="809"/>
      <c r="E315" s="809"/>
      <c r="F315" s="809"/>
      <c r="G315" s="810"/>
      <c r="H315" s="521"/>
    </row>
    <row r="316" spans="1:8" ht="36">
      <c r="A316" s="802"/>
      <c r="B316" s="403" t="s">
        <v>635</v>
      </c>
      <c r="C316" s="392">
        <v>0.008761574074074074</v>
      </c>
      <c r="D316" s="431">
        <v>0.03791666666666667</v>
      </c>
      <c r="E316" s="437" t="s">
        <v>1477</v>
      </c>
      <c r="F316" s="431">
        <v>0.036597222222222225</v>
      </c>
      <c r="G316" s="432">
        <v>0.028657407407407406</v>
      </c>
      <c r="H316" s="521"/>
    </row>
    <row r="317" spans="1:8" ht="24">
      <c r="A317" s="802"/>
      <c r="B317" s="403" t="s">
        <v>634</v>
      </c>
      <c r="C317" s="392">
        <v>0</v>
      </c>
      <c r="D317" s="431">
        <v>0.00982638888888889</v>
      </c>
      <c r="E317" s="438">
        <v>0</v>
      </c>
      <c r="F317" s="431">
        <v>0.02200231481481482</v>
      </c>
      <c r="G317" s="432">
        <v>0.02953703703703704</v>
      </c>
      <c r="H317" s="521"/>
    </row>
    <row r="318" spans="1:8" ht="27">
      <c r="A318" s="802"/>
      <c r="B318" s="402" t="s">
        <v>633</v>
      </c>
      <c r="C318" s="803" t="s">
        <v>1478</v>
      </c>
      <c r="D318" s="803"/>
      <c r="E318" s="803"/>
      <c r="F318" s="803"/>
      <c r="G318" s="804"/>
      <c r="H318" s="521"/>
    </row>
    <row r="319" spans="1:8" ht="36">
      <c r="A319" s="802"/>
      <c r="B319" s="403" t="s">
        <v>635</v>
      </c>
      <c r="C319" s="395">
        <v>0.009699074074074074</v>
      </c>
      <c r="D319" s="431">
        <v>0.034756944444444444</v>
      </c>
      <c r="E319" s="438">
        <v>181</v>
      </c>
      <c r="F319" s="431">
        <v>0.03810185185185185</v>
      </c>
      <c r="G319" s="432">
        <v>0.09409722222222222</v>
      </c>
      <c r="H319" s="521"/>
    </row>
    <row r="320" spans="1:8" ht="24">
      <c r="A320" s="802"/>
      <c r="B320" s="403" t="s">
        <v>634</v>
      </c>
      <c r="C320" s="395">
        <v>0</v>
      </c>
      <c r="D320" s="431">
        <v>0.01681712962962963</v>
      </c>
      <c r="E320" s="438">
        <v>2</v>
      </c>
      <c r="F320" s="431">
        <v>0.03201388888888889</v>
      </c>
      <c r="G320" s="432">
        <v>0.03201388888888889</v>
      </c>
      <c r="H320" s="521"/>
    </row>
    <row r="321" spans="1:8" ht="27">
      <c r="A321" s="802"/>
      <c r="B321" s="402" t="s">
        <v>633</v>
      </c>
      <c r="C321" s="805" t="s">
        <v>662</v>
      </c>
      <c r="D321" s="805"/>
      <c r="E321" s="805"/>
      <c r="F321" s="805"/>
      <c r="G321" s="806"/>
      <c r="H321" s="521"/>
    </row>
    <row r="322" spans="1:8" ht="36">
      <c r="A322" s="802"/>
      <c r="B322" s="403" t="s">
        <v>635</v>
      </c>
      <c r="C322" s="412">
        <f>AVERAGE(C316,C319)</f>
        <v>0.009230324074074075</v>
      </c>
      <c r="D322" s="411">
        <v>0.03791666666666667</v>
      </c>
      <c r="E322" s="415">
        <v>322</v>
      </c>
      <c r="F322" s="412">
        <f>AVERAGE(F316,F319)</f>
        <v>0.03734953703703704</v>
      </c>
      <c r="G322" s="414">
        <v>0.09409722222222222</v>
      </c>
      <c r="H322" s="521"/>
    </row>
    <row r="323" spans="1:8" ht="24">
      <c r="A323" s="802"/>
      <c r="B323" s="403" t="s">
        <v>634</v>
      </c>
      <c r="C323" s="412">
        <f>AVERAGE(C317,C320)</f>
        <v>0</v>
      </c>
      <c r="D323" s="411">
        <v>0.01681712962962963</v>
      </c>
      <c r="E323" s="439">
        <f>SUM(E317,E320)</f>
        <v>2</v>
      </c>
      <c r="F323" s="412">
        <f>AVERAGE(F317,F320)</f>
        <v>0.027008101851851853</v>
      </c>
      <c r="G323" s="414">
        <v>0.03201388888888889</v>
      </c>
      <c r="H323" s="521"/>
    </row>
    <row r="324" spans="1:8" ht="27">
      <c r="A324" s="802">
        <v>20</v>
      </c>
      <c r="B324" s="402" t="s">
        <v>633</v>
      </c>
      <c r="C324" s="803" t="s">
        <v>1479</v>
      </c>
      <c r="D324" s="803"/>
      <c r="E324" s="803"/>
      <c r="F324" s="803"/>
      <c r="G324" s="804"/>
      <c r="H324" s="521"/>
    </row>
    <row r="325" spans="1:8" ht="36">
      <c r="A325" s="802"/>
      <c r="B325" s="403" t="s">
        <v>635</v>
      </c>
      <c r="C325" s="427">
        <v>0.008865740740740742</v>
      </c>
      <c r="D325" s="428">
        <v>0.0352662037037037</v>
      </c>
      <c r="E325" s="440">
        <v>97</v>
      </c>
      <c r="F325" s="428">
        <v>0.03350694444444444</v>
      </c>
      <c r="G325" s="430">
        <v>0.09156249999999999</v>
      </c>
      <c r="H325" s="521"/>
    </row>
    <row r="326" spans="1:8" ht="24">
      <c r="A326" s="802"/>
      <c r="B326" s="403" t="s">
        <v>634</v>
      </c>
      <c r="C326" s="427">
        <v>0.0032407407407407406</v>
      </c>
      <c r="D326" s="428">
        <v>0.02344907407407407</v>
      </c>
      <c r="E326" s="440">
        <v>9</v>
      </c>
      <c r="F326" s="428">
        <v>0.019930555555555556</v>
      </c>
      <c r="G326" s="430">
        <v>0.06241898148148148</v>
      </c>
      <c r="H326" s="521"/>
    </row>
    <row r="327" spans="1:8" ht="27">
      <c r="A327" s="802"/>
      <c r="B327" s="402" t="s">
        <v>633</v>
      </c>
      <c r="C327" s="803" t="s">
        <v>1480</v>
      </c>
      <c r="D327" s="803"/>
      <c r="E327" s="803"/>
      <c r="F327" s="803"/>
      <c r="G327" s="804"/>
      <c r="H327" s="521"/>
    </row>
    <row r="328" spans="1:8" ht="36">
      <c r="A328" s="802"/>
      <c r="B328" s="403" t="s">
        <v>635</v>
      </c>
      <c r="C328" s="427">
        <v>0.008124999999999999</v>
      </c>
      <c r="D328" s="428">
        <v>0.031689814814814816</v>
      </c>
      <c r="E328" s="440">
        <v>70</v>
      </c>
      <c r="F328" s="428">
        <v>0.03246527777777778</v>
      </c>
      <c r="G328" s="430">
        <v>0.07877314814814815</v>
      </c>
      <c r="H328" s="521"/>
    </row>
    <row r="329" spans="1:8" ht="24">
      <c r="A329" s="802"/>
      <c r="B329" s="403" t="s">
        <v>634</v>
      </c>
      <c r="C329" s="427">
        <v>0.011539351851851851</v>
      </c>
      <c r="D329" s="428">
        <v>0.02584490740740741</v>
      </c>
      <c r="E329" s="440">
        <v>131</v>
      </c>
      <c r="F329" s="428">
        <v>0.0250462962962963</v>
      </c>
      <c r="G329" s="430">
        <v>0.05289351851851851</v>
      </c>
      <c r="H329" s="521"/>
    </row>
    <row r="330" spans="1:8" ht="27">
      <c r="A330" s="802"/>
      <c r="B330" s="402" t="s">
        <v>633</v>
      </c>
      <c r="C330" s="805" t="s">
        <v>663</v>
      </c>
      <c r="D330" s="805"/>
      <c r="E330" s="805"/>
      <c r="F330" s="805"/>
      <c r="G330" s="806"/>
      <c r="H330" s="521"/>
    </row>
    <row r="331" spans="1:8" ht="36">
      <c r="A331" s="802"/>
      <c r="B331" s="403" t="s">
        <v>635</v>
      </c>
      <c r="C331" s="412">
        <v>0.00866898148148148</v>
      </c>
      <c r="D331" s="441">
        <v>0.0352662037037037</v>
      </c>
      <c r="E331" s="442">
        <f>SUM(E325,E328)</f>
        <v>167</v>
      </c>
      <c r="F331" s="412">
        <f>AVERAGE(F325,F328)</f>
        <v>0.03298611111111111</v>
      </c>
      <c r="G331" s="414">
        <v>0.09156249999999999</v>
      </c>
      <c r="H331" s="521"/>
    </row>
    <row r="332" spans="1:8" ht="24">
      <c r="A332" s="802"/>
      <c r="B332" s="403" t="s">
        <v>634</v>
      </c>
      <c r="C332" s="412">
        <v>0.007754629629629629</v>
      </c>
      <c r="D332" s="411">
        <v>0.02584490740740741</v>
      </c>
      <c r="E332" s="442">
        <f>SUM(E326,E329)</f>
        <v>140</v>
      </c>
      <c r="F332" s="412">
        <f>AVERAGE(F326,F329)</f>
        <v>0.022488425925925926</v>
      </c>
      <c r="G332" s="414">
        <v>0.06241898148148148</v>
      </c>
      <c r="H332" s="521"/>
    </row>
    <row r="333" spans="1:8" ht="27">
      <c r="A333" s="802" t="s">
        <v>351</v>
      </c>
      <c r="B333" s="402" t="s">
        <v>633</v>
      </c>
      <c r="C333" s="803" t="s">
        <v>1481</v>
      </c>
      <c r="D333" s="803"/>
      <c r="E333" s="803"/>
      <c r="F333" s="803"/>
      <c r="G333" s="804"/>
      <c r="H333" s="521"/>
    </row>
    <row r="334" spans="1:8" ht="36">
      <c r="A334" s="802"/>
      <c r="B334" s="403" t="s">
        <v>635</v>
      </c>
      <c r="C334" s="369">
        <v>0.009745370370370371</v>
      </c>
      <c r="D334" s="370">
        <v>0.02314814814814815</v>
      </c>
      <c r="E334" s="371">
        <v>85</v>
      </c>
      <c r="F334" s="370">
        <v>0.03967592592592593</v>
      </c>
      <c r="G334" s="372">
        <v>0.5057754629629629</v>
      </c>
      <c r="H334" s="521"/>
    </row>
    <row r="335" spans="1:8" ht="24">
      <c r="A335" s="802"/>
      <c r="B335" s="403" t="s">
        <v>634</v>
      </c>
      <c r="C335" s="369">
        <v>0.004733796296296296</v>
      </c>
      <c r="D335" s="370">
        <v>0.02017361111111111</v>
      </c>
      <c r="E335" s="371">
        <v>25</v>
      </c>
      <c r="F335" s="370">
        <v>0.02820601851851852</v>
      </c>
      <c r="G335" s="372">
        <v>0.10950231481481482</v>
      </c>
      <c r="H335" s="521"/>
    </row>
    <row r="336" spans="1:8" ht="27">
      <c r="A336" s="802"/>
      <c r="B336" s="402" t="s">
        <v>633</v>
      </c>
      <c r="C336" s="803" t="s">
        <v>1482</v>
      </c>
      <c r="D336" s="803"/>
      <c r="E336" s="803"/>
      <c r="F336" s="803"/>
      <c r="G336" s="804"/>
      <c r="H336" s="521"/>
    </row>
    <row r="337" spans="1:8" ht="36">
      <c r="A337" s="802"/>
      <c r="B337" s="403" t="s">
        <v>635</v>
      </c>
      <c r="C337" s="369">
        <v>0.008877314814814815</v>
      </c>
      <c r="D337" s="370">
        <v>0.031875</v>
      </c>
      <c r="E337" s="371">
        <v>123</v>
      </c>
      <c r="F337" s="370">
        <v>0.04245370370370371</v>
      </c>
      <c r="G337" s="372">
        <v>0.08599537037037037</v>
      </c>
      <c r="H337" s="521"/>
    </row>
    <row r="338" spans="1:8" ht="24">
      <c r="A338" s="802"/>
      <c r="B338" s="403" t="s">
        <v>634</v>
      </c>
      <c r="C338" s="369">
        <v>0.013055555555555556</v>
      </c>
      <c r="D338" s="370">
        <v>0.036550925925925924</v>
      </c>
      <c r="E338" s="371">
        <v>84</v>
      </c>
      <c r="F338" s="370">
        <v>0.03832175925925926</v>
      </c>
      <c r="G338" s="372">
        <v>0.09074074074074073</v>
      </c>
      <c r="H338" s="521"/>
    </row>
    <row r="339" spans="1:8" ht="27">
      <c r="A339" s="802"/>
      <c r="B339" s="443" t="s">
        <v>633</v>
      </c>
      <c r="C339" s="805" t="s">
        <v>664</v>
      </c>
      <c r="D339" s="805"/>
      <c r="E339" s="805"/>
      <c r="F339" s="805"/>
      <c r="G339" s="806"/>
      <c r="H339" s="521"/>
    </row>
    <row r="340" spans="1:8" ht="36">
      <c r="A340" s="802"/>
      <c r="B340" s="403" t="s">
        <v>635</v>
      </c>
      <c r="C340" s="412">
        <v>0.010104166666666668</v>
      </c>
      <c r="D340" s="411">
        <v>0.04405092592592593</v>
      </c>
      <c r="E340" s="415">
        <f>SUM(E334,E337)</f>
        <v>208</v>
      </c>
      <c r="F340" s="412">
        <f>AVERAGE(F334,F337)</f>
        <v>0.04106481481481482</v>
      </c>
      <c r="G340" s="414">
        <v>0.5057754629629629</v>
      </c>
      <c r="H340" s="521"/>
    </row>
    <row r="341" spans="1:8" ht="24">
      <c r="A341" s="802"/>
      <c r="B341" s="403" t="s">
        <v>634</v>
      </c>
      <c r="C341" s="412">
        <v>0.005729166666666667</v>
      </c>
      <c r="D341" s="504">
        <v>0.0815625</v>
      </c>
      <c r="E341" s="415">
        <f>SUM(E335,E338)</f>
        <v>109</v>
      </c>
      <c r="F341" s="412">
        <f>AVERAGE(F335,F338)</f>
        <v>0.033263888888888885</v>
      </c>
      <c r="G341" s="444">
        <v>0.12276620370370371</v>
      </c>
      <c r="H341" s="521"/>
    </row>
    <row r="342" spans="1:8" ht="27">
      <c r="A342" s="445"/>
      <c r="B342" s="446" t="s">
        <v>633</v>
      </c>
      <c r="C342" s="852" t="s">
        <v>1727</v>
      </c>
      <c r="D342" s="853"/>
      <c r="E342" s="853"/>
      <c r="F342" s="853"/>
      <c r="G342" s="853"/>
      <c r="H342" s="521"/>
    </row>
    <row r="343" spans="1:8" ht="36">
      <c r="A343" s="445"/>
      <c r="B343" s="446" t="s">
        <v>635</v>
      </c>
      <c r="C343" s="264">
        <v>0.009016203703703703</v>
      </c>
      <c r="D343" s="433">
        <v>0.049317129629629634</v>
      </c>
      <c r="E343" s="265">
        <f>SUM(E202,E226,E229,E256,E271,E283,E292,E301,E313,E322,E331,E340)</f>
        <v>4660</v>
      </c>
      <c r="F343" s="264">
        <f>AVERAGE(F202,F226,F229,F256,F271,F283,F292,F301,F313,F322,F331,F340)</f>
        <v>0.03558388218327454</v>
      </c>
      <c r="G343" s="435">
        <v>0.5057754629629629</v>
      </c>
      <c r="H343" s="521"/>
    </row>
    <row r="344" spans="1:8" ht="24">
      <c r="A344" s="445"/>
      <c r="B344" s="446" t="s">
        <v>634</v>
      </c>
      <c r="C344" s="266">
        <v>0.0051736111111111115</v>
      </c>
      <c r="D344" s="450">
        <v>0.0815625</v>
      </c>
      <c r="E344" s="267">
        <v>2937</v>
      </c>
      <c r="F344" s="266">
        <f>AVERAGE(F203,F227,F230,F257,F272,F284,F293,F302,F314,F323,F332,F341)</f>
        <v>0.025783651696918475</v>
      </c>
      <c r="G344" s="520">
        <v>0.12276620370370371</v>
      </c>
      <c r="H344" s="521"/>
    </row>
    <row r="345" spans="1:8" ht="35.25" customHeight="1">
      <c r="A345" s="134"/>
      <c r="B345" s="447" t="s">
        <v>633</v>
      </c>
      <c r="C345" s="854" t="s">
        <v>665</v>
      </c>
      <c r="D345" s="854"/>
      <c r="E345" s="854"/>
      <c r="F345" s="854"/>
      <c r="G345" s="855"/>
      <c r="H345" s="521"/>
    </row>
    <row r="346" spans="1:8" ht="36">
      <c r="A346" s="134"/>
      <c r="B346" s="448" t="s">
        <v>635</v>
      </c>
      <c r="C346" s="135">
        <f>AVERAGE(C172,C343)</f>
        <v>0.009172453703703703</v>
      </c>
      <c r="D346" s="507">
        <v>0.04673611111111111</v>
      </c>
      <c r="E346" s="449">
        <f>SUM(E172,E343)</f>
        <v>10304</v>
      </c>
      <c r="F346" s="135">
        <f>AVERAGE(F172,F343)</f>
        <v>0.037759944492414585</v>
      </c>
      <c r="G346" s="583">
        <v>0.598125</v>
      </c>
      <c r="H346" s="521"/>
    </row>
    <row r="347" spans="1:8" ht="24">
      <c r="A347" s="522"/>
      <c r="B347" s="523" t="s">
        <v>634</v>
      </c>
      <c r="C347" s="135">
        <f>AVERAGE(C173,C344)</f>
        <v>0.005150462962962963</v>
      </c>
      <c r="D347" s="524">
        <v>0.07967592592592593</v>
      </c>
      <c r="E347" s="449">
        <f>SUM(E173,E344)</f>
        <v>7574</v>
      </c>
      <c r="F347" s="135">
        <f>AVERAGE(F173,F344)</f>
        <v>0.0289379899716874</v>
      </c>
      <c r="G347" s="584">
        <v>0.8805092592592593</v>
      </c>
      <c r="H347" s="521"/>
    </row>
    <row r="348" spans="1:7" ht="15">
      <c r="A348" s="856" t="s">
        <v>666</v>
      </c>
      <c r="B348" s="856"/>
      <c r="C348" s="856"/>
      <c r="D348" s="856"/>
      <c r="E348" s="856"/>
      <c r="F348" s="856"/>
      <c r="G348" s="856"/>
    </row>
  </sheetData>
  <mergeCells count="139">
    <mergeCell ref="A1:G1"/>
    <mergeCell ref="B2:G2"/>
    <mergeCell ref="A5:G5"/>
    <mergeCell ref="A6:A62"/>
    <mergeCell ref="C6:G6"/>
    <mergeCell ref="C342:G342"/>
    <mergeCell ref="C345:G345"/>
    <mergeCell ref="A348:G348"/>
    <mergeCell ref="A315:A323"/>
    <mergeCell ref="C315:G315"/>
    <mergeCell ref="C318:G318"/>
    <mergeCell ref="C321:G321"/>
    <mergeCell ref="A324:A332"/>
    <mergeCell ref="C324:G324"/>
    <mergeCell ref="C327:G327"/>
    <mergeCell ref="C9:G9"/>
    <mergeCell ref="C12:G12"/>
    <mergeCell ref="C15:G15"/>
    <mergeCell ref="C18:G18"/>
    <mergeCell ref="C21:G21"/>
    <mergeCell ref="C42:G42"/>
    <mergeCell ref="C39:G39"/>
    <mergeCell ref="C330:G330"/>
    <mergeCell ref="A333:A341"/>
    <mergeCell ref="C333:G333"/>
    <mergeCell ref="C336:G336"/>
    <mergeCell ref="C339:G339"/>
    <mergeCell ref="C45:G45"/>
    <mergeCell ref="C48:G48"/>
    <mergeCell ref="C51:G51"/>
    <mergeCell ref="C54:G54"/>
    <mergeCell ref="C57:G57"/>
    <mergeCell ref="C24:G24"/>
    <mergeCell ref="C27:G27"/>
    <mergeCell ref="C30:G30"/>
    <mergeCell ref="C33:G33"/>
    <mergeCell ref="C36:G36"/>
    <mergeCell ref="C60:G60"/>
    <mergeCell ref="C222:G222"/>
    <mergeCell ref="C225:G225"/>
    <mergeCell ref="C171:G171"/>
    <mergeCell ref="A63:A71"/>
    <mergeCell ref="C63:G63"/>
    <mergeCell ref="C66:G66"/>
    <mergeCell ref="C69:G69"/>
    <mergeCell ref="A72:A92"/>
    <mergeCell ref="C72:G72"/>
    <mergeCell ref="C75:G75"/>
    <mergeCell ref="C78:G78"/>
    <mergeCell ref="C81:G81"/>
    <mergeCell ref="C84:G84"/>
    <mergeCell ref="C87:G87"/>
    <mergeCell ref="C90:G90"/>
    <mergeCell ref="A93:A101"/>
    <mergeCell ref="C93:G93"/>
    <mergeCell ref="C96:G96"/>
    <mergeCell ref="C99:G99"/>
    <mergeCell ref="A102:A116"/>
    <mergeCell ref="C102:G102"/>
    <mergeCell ref="C105:G105"/>
    <mergeCell ref="C108:G108"/>
    <mergeCell ref="C111:G111"/>
    <mergeCell ref="C114:G114"/>
    <mergeCell ref="A117:A128"/>
    <mergeCell ref="C117:G117"/>
    <mergeCell ref="C120:G120"/>
    <mergeCell ref="C123:G123"/>
    <mergeCell ref="C126:G126"/>
    <mergeCell ref="A129:A146"/>
    <mergeCell ref="C129:G129"/>
    <mergeCell ref="C132:G132"/>
    <mergeCell ref="C135:G135"/>
    <mergeCell ref="C138:G138"/>
    <mergeCell ref="C141:G141"/>
    <mergeCell ref="C144:G144"/>
    <mergeCell ref="A147:A158"/>
    <mergeCell ref="C147:G147"/>
    <mergeCell ref="C150:G150"/>
    <mergeCell ref="C153:G153"/>
    <mergeCell ref="C156:G156"/>
    <mergeCell ref="A159:A170"/>
    <mergeCell ref="C159:G159"/>
    <mergeCell ref="C162:G162"/>
    <mergeCell ref="C165:G165"/>
    <mergeCell ref="C168:G168"/>
    <mergeCell ref="A258:A272"/>
    <mergeCell ref="C258:G258"/>
    <mergeCell ref="C261:G261"/>
    <mergeCell ref="C264:G264"/>
    <mergeCell ref="C267:G267"/>
    <mergeCell ref="C270:G270"/>
    <mergeCell ref="A174:A203"/>
    <mergeCell ref="C174:G174"/>
    <mergeCell ref="C177:G177"/>
    <mergeCell ref="C180:G180"/>
    <mergeCell ref="C183:G183"/>
    <mergeCell ref="C186:G186"/>
    <mergeCell ref="C189:G189"/>
    <mergeCell ref="C192:G192"/>
    <mergeCell ref="C195:G195"/>
    <mergeCell ref="C198:G198"/>
    <mergeCell ref="C201:G201"/>
    <mergeCell ref="A204:A227"/>
    <mergeCell ref="C204:G204"/>
    <mergeCell ref="C207:G207"/>
    <mergeCell ref="C210:G210"/>
    <mergeCell ref="C213:G213"/>
    <mergeCell ref="C216:G216"/>
    <mergeCell ref="C219:G219"/>
    <mergeCell ref="A228:A230"/>
    <mergeCell ref="C228:G228"/>
    <mergeCell ref="A231:A257"/>
    <mergeCell ref="C231:G231"/>
    <mergeCell ref="C234:G234"/>
    <mergeCell ref="C237:G237"/>
    <mergeCell ref="C240:G240"/>
    <mergeCell ref="C243:G243"/>
    <mergeCell ref="C246:G246"/>
    <mergeCell ref="C249:G249"/>
    <mergeCell ref="C252:G252"/>
    <mergeCell ref="C255:G255"/>
    <mergeCell ref="A273:A284"/>
    <mergeCell ref="C273:G273"/>
    <mergeCell ref="C276:G276"/>
    <mergeCell ref="C279:G279"/>
    <mergeCell ref="C282:G282"/>
    <mergeCell ref="A285:A293"/>
    <mergeCell ref="C285:G285"/>
    <mergeCell ref="C288:G288"/>
    <mergeCell ref="C291:G291"/>
    <mergeCell ref="A294:A302"/>
    <mergeCell ref="C294:G294"/>
    <mergeCell ref="C297:G297"/>
    <mergeCell ref="C300:G300"/>
    <mergeCell ref="A303:A314"/>
    <mergeCell ref="C303:G303"/>
    <mergeCell ref="C306:G306"/>
    <mergeCell ref="C309:G309"/>
    <mergeCell ref="C312:G3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 topLeftCell="A1">
      <selection activeCell="D2" sqref="D2"/>
    </sheetView>
  </sheetViews>
  <sheetFormatPr defaultColWidth="9.140625" defaultRowHeight="15"/>
  <cols>
    <col min="2" max="2" width="34.421875" style="0" customWidth="1"/>
    <col min="3" max="3" width="29.7109375" style="0" customWidth="1"/>
    <col min="4" max="4" width="39.421875" style="0" customWidth="1"/>
    <col min="5" max="5" width="0.2890625" style="0" customWidth="1"/>
    <col min="6" max="6" width="27.28125" style="0" hidden="1" customWidth="1"/>
  </cols>
  <sheetData>
    <row r="1" spans="1:6" ht="47.25" customHeight="1">
      <c r="A1" s="857" t="s">
        <v>1218</v>
      </c>
      <c r="B1" s="857"/>
      <c r="C1" s="857"/>
      <c r="D1" s="857"/>
      <c r="E1" s="857"/>
      <c r="F1" s="857"/>
    </row>
    <row r="2" spans="1:4" ht="91.5" customHeight="1">
      <c r="A2" s="858" t="s">
        <v>272</v>
      </c>
      <c r="B2" s="136" t="s">
        <v>667</v>
      </c>
      <c r="C2" s="137" t="s">
        <v>1693</v>
      </c>
      <c r="D2" s="137" t="s">
        <v>668</v>
      </c>
    </row>
    <row r="3" spans="1:4" ht="20.25" customHeight="1">
      <c r="A3" s="858"/>
      <c r="B3" s="138">
        <v>1</v>
      </c>
      <c r="C3" s="138">
        <v>2</v>
      </c>
      <c r="D3" s="139">
        <v>5</v>
      </c>
    </row>
    <row r="4" spans="1:4" ht="191.25" customHeight="1">
      <c r="A4" s="140">
        <v>1</v>
      </c>
      <c r="B4" s="141" t="s">
        <v>669</v>
      </c>
      <c r="C4" s="142" t="s">
        <v>670</v>
      </c>
      <c r="D4" s="143" t="s">
        <v>671</v>
      </c>
    </row>
  </sheetData>
  <mergeCells count="2">
    <mergeCell ref="A1:F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"/>
  <sheetViews>
    <sheetView workbookViewId="0" topLeftCell="A19">
      <selection activeCell="K3" sqref="K3:K5"/>
    </sheetView>
  </sheetViews>
  <sheetFormatPr defaultColWidth="9.140625" defaultRowHeight="15"/>
  <cols>
    <col min="2" max="2" width="13.28125" style="0" customWidth="1"/>
    <col min="4" max="4" width="12.140625" style="0" customWidth="1"/>
    <col min="5" max="5" width="7.57421875" style="0" customWidth="1"/>
    <col min="10" max="10" width="8.28125" style="0" customWidth="1"/>
    <col min="11" max="11" width="14.28125" style="0" customWidth="1"/>
  </cols>
  <sheetData>
    <row r="1" spans="1:14" ht="15.75">
      <c r="A1" s="920" t="s">
        <v>1378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2" spans="1:14" ht="15">
      <c r="A2" s="129">
        <v>1</v>
      </c>
      <c r="B2" s="846">
        <v>2</v>
      </c>
      <c r="C2" s="922"/>
      <c r="D2" s="923"/>
      <c r="E2" s="846">
        <v>3</v>
      </c>
      <c r="F2" s="922"/>
      <c r="G2" s="922"/>
      <c r="H2" s="923"/>
      <c r="I2" s="846">
        <v>4</v>
      </c>
      <c r="J2" s="923"/>
      <c r="K2" s="127">
        <v>5</v>
      </c>
      <c r="L2" s="127">
        <v>6</v>
      </c>
      <c r="M2" s="127">
        <v>7</v>
      </c>
      <c r="N2" s="127">
        <v>8</v>
      </c>
    </row>
    <row r="3" spans="1:14" ht="94.5" customHeight="1">
      <c r="A3" s="129" t="s">
        <v>272</v>
      </c>
      <c r="B3" s="846" t="s">
        <v>672</v>
      </c>
      <c r="C3" s="922"/>
      <c r="D3" s="923"/>
      <c r="E3" s="846" t="s">
        <v>1694</v>
      </c>
      <c r="F3" s="922"/>
      <c r="G3" s="922"/>
      <c r="H3" s="923"/>
      <c r="I3" s="846" t="s">
        <v>673</v>
      </c>
      <c r="J3" s="923"/>
      <c r="K3" s="917" t="s">
        <v>674</v>
      </c>
      <c r="L3" s="917" t="s">
        <v>675</v>
      </c>
      <c r="M3" s="917" t="s">
        <v>676</v>
      </c>
      <c r="N3" s="917" t="s">
        <v>677</v>
      </c>
    </row>
    <row r="4" spans="1:14" ht="15">
      <c r="A4" s="129"/>
      <c r="B4" s="129" t="s">
        <v>277</v>
      </c>
      <c r="C4" s="129" t="s">
        <v>278</v>
      </c>
      <c r="D4" s="129" t="s">
        <v>279</v>
      </c>
      <c r="E4" s="129" t="s">
        <v>678</v>
      </c>
      <c r="F4" s="129" t="s">
        <v>679</v>
      </c>
      <c r="G4" s="129" t="s">
        <v>680</v>
      </c>
      <c r="H4" s="129" t="s">
        <v>681</v>
      </c>
      <c r="I4" s="129" t="s">
        <v>5</v>
      </c>
      <c r="J4" s="129" t="s">
        <v>6</v>
      </c>
      <c r="K4" s="918"/>
      <c r="L4" s="918"/>
      <c r="M4" s="918"/>
      <c r="N4" s="918"/>
    </row>
    <row r="5" spans="1:14" ht="150.75">
      <c r="A5" s="129"/>
      <c r="B5" s="129" t="s">
        <v>682</v>
      </c>
      <c r="C5" s="129" t="s">
        <v>683</v>
      </c>
      <c r="D5" s="144" t="s">
        <v>1695</v>
      </c>
      <c r="E5" s="144" t="s">
        <v>684</v>
      </c>
      <c r="F5" s="129" t="s">
        <v>685</v>
      </c>
      <c r="G5" s="129" t="s">
        <v>686</v>
      </c>
      <c r="H5" s="144" t="s">
        <v>1696</v>
      </c>
      <c r="I5" s="144" t="s">
        <v>1697</v>
      </c>
      <c r="J5" s="144" t="s">
        <v>1698</v>
      </c>
      <c r="K5" s="919"/>
      <c r="L5" s="919"/>
      <c r="M5" s="919"/>
      <c r="N5" s="919"/>
    </row>
    <row r="6" spans="1:14" ht="15">
      <c r="A6" s="860" t="s">
        <v>689</v>
      </c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2"/>
    </row>
    <row r="7" spans="1:14" ht="33.75">
      <c r="A7" s="909">
        <v>1</v>
      </c>
      <c r="B7" s="909" t="s">
        <v>690</v>
      </c>
      <c r="C7" s="184" t="s">
        <v>691</v>
      </c>
      <c r="D7" s="924" t="s">
        <v>692</v>
      </c>
      <c r="E7" s="924" t="s">
        <v>693</v>
      </c>
      <c r="F7" s="909" t="s">
        <v>694</v>
      </c>
      <c r="G7" s="184" t="s">
        <v>695</v>
      </c>
      <c r="H7" s="926">
        <v>461011</v>
      </c>
      <c r="I7" s="915"/>
      <c r="J7" s="909" t="s">
        <v>1374</v>
      </c>
      <c r="K7" s="909" t="s">
        <v>1375</v>
      </c>
      <c r="L7" s="915">
        <v>2</v>
      </c>
      <c r="M7" s="915">
        <v>4</v>
      </c>
      <c r="N7" s="915">
        <v>8</v>
      </c>
    </row>
    <row r="8" spans="1:14" ht="22.5">
      <c r="A8" s="910"/>
      <c r="B8" s="910"/>
      <c r="C8" s="184" t="s">
        <v>696</v>
      </c>
      <c r="D8" s="925"/>
      <c r="E8" s="925"/>
      <c r="F8" s="910"/>
      <c r="G8" s="184" t="s">
        <v>697</v>
      </c>
      <c r="H8" s="927"/>
      <c r="I8" s="916"/>
      <c r="J8" s="910"/>
      <c r="K8" s="910"/>
      <c r="L8" s="916"/>
      <c r="M8" s="916"/>
      <c r="N8" s="916"/>
    </row>
    <row r="9" spans="1:14" ht="33.75">
      <c r="A9" s="909">
        <v>2</v>
      </c>
      <c r="B9" s="909" t="s">
        <v>698</v>
      </c>
      <c r="C9" s="184" t="s">
        <v>699</v>
      </c>
      <c r="D9" s="911">
        <v>18588</v>
      </c>
      <c r="E9" s="913" t="s">
        <v>264</v>
      </c>
      <c r="F9" s="909" t="s">
        <v>700</v>
      </c>
      <c r="G9" s="185" t="s">
        <v>699</v>
      </c>
      <c r="H9" s="911">
        <v>461011</v>
      </c>
      <c r="I9" s="911" t="s">
        <v>701</v>
      </c>
      <c r="J9" s="911"/>
      <c r="K9" s="911"/>
      <c r="L9" s="911">
        <v>2</v>
      </c>
      <c r="M9" s="911">
        <v>3</v>
      </c>
      <c r="N9" s="911">
        <v>6</v>
      </c>
    </row>
    <row r="10" spans="1:14" ht="22.5">
      <c r="A10" s="910"/>
      <c r="B10" s="910"/>
      <c r="C10" s="184" t="s">
        <v>702</v>
      </c>
      <c r="D10" s="912"/>
      <c r="E10" s="914"/>
      <c r="F10" s="910"/>
      <c r="G10" s="185" t="s">
        <v>702</v>
      </c>
      <c r="H10" s="912"/>
      <c r="I10" s="912"/>
      <c r="J10" s="912"/>
      <c r="K10" s="912"/>
      <c r="L10" s="912"/>
      <c r="M10" s="912"/>
      <c r="N10" s="912"/>
    </row>
    <row r="11" spans="1:14" ht="33.75">
      <c r="A11" s="911">
        <v>3</v>
      </c>
      <c r="B11" s="909" t="s">
        <v>703</v>
      </c>
      <c r="C11" s="184" t="s">
        <v>704</v>
      </c>
      <c r="D11" s="911">
        <v>18558</v>
      </c>
      <c r="E11" s="913" t="s">
        <v>705</v>
      </c>
      <c r="F11" s="909" t="s">
        <v>706</v>
      </c>
      <c r="G11" s="184" t="s">
        <v>707</v>
      </c>
      <c r="H11" s="911">
        <v>461011</v>
      </c>
      <c r="I11" s="911">
        <v>200</v>
      </c>
      <c r="J11" s="911"/>
      <c r="K11" s="911"/>
      <c r="L11" s="911">
        <v>2</v>
      </c>
      <c r="M11" s="911">
        <v>1</v>
      </c>
      <c r="N11" s="911">
        <v>8</v>
      </c>
    </row>
    <row r="12" spans="1:14" ht="22.5">
      <c r="A12" s="912"/>
      <c r="B12" s="910"/>
      <c r="C12" s="184" t="s">
        <v>708</v>
      </c>
      <c r="D12" s="912"/>
      <c r="E12" s="914"/>
      <c r="F12" s="910"/>
      <c r="G12" s="184" t="s">
        <v>709</v>
      </c>
      <c r="H12" s="912"/>
      <c r="I12" s="912"/>
      <c r="J12" s="912"/>
      <c r="K12" s="912"/>
      <c r="L12" s="912"/>
      <c r="M12" s="912"/>
      <c r="N12" s="912"/>
    </row>
    <row r="13" spans="1:14" ht="15">
      <c r="A13" s="860" t="s">
        <v>710</v>
      </c>
      <c r="B13" s="861"/>
      <c r="C13" s="861"/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2"/>
    </row>
    <row r="14" spans="1:14" ht="33.75">
      <c r="A14" s="905">
        <v>4</v>
      </c>
      <c r="B14" s="905" t="s">
        <v>711</v>
      </c>
      <c r="C14" s="188" t="s">
        <v>712</v>
      </c>
      <c r="D14" s="901">
        <v>2403</v>
      </c>
      <c r="E14" s="907" t="s">
        <v>693</v>
      </c>
      <c r="F14" s="905" t="s">
        <v>711</v>
      </c>
      <c r="G14" s="188" t="s">
        <v>712</v>
      </c>
      <c r="H14" s="901">
        <v>463011</v>
      </c>
      <c r="I14" s="901" t="s">
        <v>713</v>
      </c>
      <c r="J14" s="901" t="s">
        <v>713</v>
      </c>
      <c r="K14" s="901" t="s">
        <v>714</v>
      </c>
      <c r="L14" s="901">
        <v>2</v>
      </c>
      <c r="M14" s="901">
        <v>2</v>
      </c>
      <c r="N14" s="901">
        <v>6</v>
      </c>
    </row>
    <row r="15" spans="1:14" ht="39" customHeight="1">
      <c r="A15" s="906"/>
      <c r="B15" s="906"/>
      <c r="C15" s="189" t="s">
        <v>715</v>
      </c>
      <c r="D15" s="902"/>
      <c r="E15" s="908"/>
      <c r="F15" s="906"/>
      <c r="G15" s="189" t="s">
        <v>715</v>
      </c>
      <c r="H15" s="902"/>
      <c r="I15" s="902"/>
      <c r="J15" s="902"/>
      <c r="K15" s="902"/>
      <c r="L15" s="902"/>
      <c r="M15" s="902"/>
      <c r="N15" s="902"/>
    </row>
    <row r="16" spans="1:14" ht="15">
      <c r="A16" s="860" t="s">
        <v>716</v>
      </c>
      <c r="B16" s="861"/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2"/>
    </row>
    <row r="17" spans="1:14" ht="22.5">
      <c r="A17" s="897">
        <v>5</v>
      </c>
      <c r="B17" s="897" t="s">
        <v>717</v>
      </c>
      <c r="C17" s="182" t="s">
        <v>718</v>
      </c>
      <c r="D17" s="899">
        <v>2917</v>
      </c>
      <c r="E17" s="903" t="s">
        <v>719</v>
      </c>
      <c r="F17" s="897" t="s">
        <v>717</v>
      </c>
      <c r="G17" s="182" t="s">
        <v>718</v>
      </c>
      <c r="H17" s="899">
        <v>4119064</v>
      </c>
      <c r="I17" s="899" t="s">
        <v>701</v>
      </c>
      <c r="J17" s="899" t="s">
        <v>726</v>
      </c>
      <c r="K17" s="899">
        <v>50</v>
      </c>
      <c r="L17" s="899">
        <v>2</v>
      </c>
      <c r="M17" s="899">
        <v>2</v>
      </c>
      <c r="N17" s="899">
        <v>5</v>
      </c>
    </row>
    <row r="18" spans="1:14" ht="44.25" customHeight="1">
      <c r="A18" s="898"/>
      <c r="B18" s="898"/>
      <c r="C18" s="183" t="s">
        <v>720</v>
      </c>
      <c r="D18" s="900"/>
      <c r="E18" s="904"/>
      <c r="F18" s="898"/>
      <c r="G18" s="183" t="s">
        <v>720</v>
      </c>
      <c r="H18" s="900"/>
      <c r="I18" s="900"/>
      <c r="J18" s="900"/>
      <c r="K18" s="900"/>
      <c r="L18" s="900"/>
      <c r="M18" s="900"/>
      <c r="N18" s="900"/>
    </row>
    <row r="19" spans="1:14" ht="15">
      <c r="A19" s="860" t="s">
        <v>721</v>
      </c>
      <c r="B19" s="861"/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2"/>
    </row>
    <row r="20" spans="1:14" ht="33.75">
      <c r="A20" s="889">
        <v>6</v>
      </c>
      <c r="B20" s="891" t="s">
        <v>722</v>
      </c>
      <c r="C20" s="186" t="s">
        <v>723</v>
      </c>
      <c r="D20" s="893">
        <v>2232</v>
      </c>
      <c r="E20" s="895" t="s">
        <v>693</v>
      </c>
      <c r="F20" s="891" t="s">
        <v>724</v>
      </c>
      <c r="G20" s="186" t="s">
        <v>723</v>
      </c>
      <c r="H20" s="889">
        <v>407011</v>
      </c>
      <c r="I20" s="889" t="s">
        <v>725</v>
      </c>
      <c r="J20" s="889" t="s">
        <v>726</v>
      </c>
      <c r="K20" s="889"/>
      <c r="L20" s="889">
        <v>2</v>
      </c>
      <c r="M20" s="889">
        <v>2</v>
      </c>
      <c r="N20" s="889">
        <v>6</v>
      </c>
    </row>
    <row r="21" spans="1:14" ht="44.25" customHeight="1">
      <c r="A21" s="890"/>
      <c r="B21" s="892"/>
      <c r="C21" s="186" t="s">
        <v>727</v>
      </c>
      <c r="D21" s="894"/>
      <c r="E21" s="896"/>
      <c r="F21" s="892"/>
      <c r="G21" s="186" t="s">
        <v>727</v>
      </c>
      <c r="H21" s="890"/>
      <c r="I21" s="890"/>
      <c r="J21" s="890"/>
      <c r="K21" s="890"/>
      <c r="L21" s="890"/>
      <c r="M21" s="890"/>
      <c r="N21" s="890"/>
    </row>
    <row r="22" spans="1:14" ht="15">
      <c r="A22" s="860" t="s">
        <v>728</v>
      </c>
      <c r="B22" s="861"/>
      <c r="C22" s="861"/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2"/>
    </row>
    <row r="23" spans="1:14" ht="33.75">
      <c r="A23" s="883">
        <v>7</v>
      </c>
      <c r="B23" s="881" t="s">
        <v>729</v>
      </c>
      <c r="C23" s="190" t="s">
        <v>730</v>
      </c>
      <c r="D23" s="883">
        <v>155388</v>
      </c>
      <c r="E23" s="887" t="s">
        <v>693</v>
      </c>
      <c r="F23" s="881" t="s">
        <v>731</v>
      </c>
      <c r="G23" s="190" t="s">
        <v>730</v>
      </c>
      <c r="H23" s="883">
        <v>464011</v>
      </c>
      <c r="I23" s="883" t="s">
        <v>732</v>
      </c>
      <c r="J23" s="883"/>
      <c r="K23" s="883"/>
      <c r="L23" s="883">
        <v>6</v>
      </c>
      <c r="M23" s="883">
        <v>2</v>
      </c>
      <c r="N23" s="883">
        <v>7</v>
      </c>
    </row>
    <row r="24" spans="1:14" ht="48.75" customHeight="1">
      <c r="A24" s="884"/>
      <c r="B24" s="882"/>
      <c r="C24" s="191" t="s">
        <v>733</v>
      </c>
      <c r="D24" s="884"/>
      <c r="E24" s="888"/>
      <c r="F24" s="882"/>
      <c r="G24" s="191" t="s">
        <v>733</v>
      </c>
      <c r="H24" s="884"/>
      <c r="I24" s="884"/>
      <c r="J24" s="884"/>
      <c r="K24" s="884"/>
      <c r="L24" s="884"/>
      <c r="M24" s="884"/>
      <c r="N24" s="884"/>
    </row>
    <row r="25" spans="1:14" ht="15">
      <c r="A25" s="860" t="s">
        <v>734</v>
      </c>
      <c r="B25" s="861"/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2"/>
    </row>
    <row r="26" spans="1:14" ht="15">
      <c r="A26" s="885">
        <v>8</v>
      </c>
      <c r="B26" s="881" t="s">
        <v>735</v>
      </c>
      <c r="C26" s="191" t="s">
        <v>736</v>
      </c>
      <c r="D26" s="883">
        <v>2388</v>
      </c>
      <c r="E26" s="887" t="s">
        <v>693</v>
      </c>
      <c r="F26" s="881" t="s">
        <v>737</v>
      </c>
      <c r="G26" s="191" t="s">
        <v>738</v>
      </c>
      <c r="H26" s="883">
        <v>402011</v>
      </c>
      <c r="I26" s="883">
        <v>200</v>
      </c>
      <c r="J26" s="883"/>
      <c r="K26" s="883"/>
      <c r="L26" s="883">
        <v>2</v>
      </c>
      <c r="M26" s="883">
        <v>2</v>
      </c>
      <c r="N26" s="883">
        <v>4</v>
      </c>
    </row>
    <row r="27" spans="1:14" ht="54.75" customHeight="1">
      <c r="A27" s="886"/>
      <c r="B27" s="882"/>
      <c r="C27" s="191" t="s">
        <v>739</v>
      </c>
      <c r="D27" s="884"/>
      <c r="E27" s="888"/>
      <c r="F27" s="882"/>
      <c r="G27" s="191" t="s">
        <v>736</v>
      </c>
      <c r="H27" s="884"/>
      <c r="I27" s="884"/>
      <c r="J27" s="884"/>
      <c r="K27" s="884"/>
      <c r="L27" s="884"/>
      <c r="M27" s="884"/>
      <c r="N27" s="884"/>
    </row>
    <row r="28" spans="1:14" ht="15">
      <c r="A28" s="860" t="s">
        <v>740</v>
      </c>
      <c r="B28" s="861"/>
      <c r="C28" s="861"/>
      <c r="D28" s="861"/>
      <c r="E28" s="861"/>
      <c r="F28" s="861"/>
      <c r="G28" s="861"/>
      <c r="H28" s="861"/>
      <c r="I28" s="861"/>
      <c r="J28" s="861"/>
      <c r="K28" s="861"/>
      <c r="L28" s="861"/>
      <c r="M28" s="861"/>
      <c r="N28" s="862"/>
    </row>
    <row r="29" spans="1:14" ht="45">
      <c r="A29" s="879">
        <v>9</v>
      </c>
      <c r="B29" s="877" t="s">
        <v>741</v>
      </c>
      <c r="C29" s="192" t="s">
        <v>742</v>
      </c>
      <c r="D29" s="873">
        <v>2428</v>
      </c>
      <c r="E29" s="875" t="s">
        <v>743</v>
      </c>
      <c r="F29" s="877" t="s">
        <v>744</v>
      </c>
      <c r="G29" s="192" t="s">
        <v>742</v>
      </c>
      <c r="H29" s="873">
        <v>462011</v>
      </c>
      <c r="I29" s="873" t="s">
        <v>701</v>
      </c>
      <c r="J29" s="873" t="s">
        <v>726</v>
      </c>
      <c r="K29" s="873">
        <v>20</v>
      </c>
      <c r="L29" s="873">
        <v>6</v>
      </c>
      <c r="M29" s="873">
        <v>3</v>
      </c>
      <c r="N29" s="873">
        <v>8</v>
      </c>
    </row>
    <row r="30" spans="1:14" ht="48.75" customHeight="1">
      <c r="A30" s="880"/>
      <c r="B30" s="878"/>
      <c r="C30" s="192" t="s">
        <v>745</v>
      </c>
      <c r="D30" s="874"/>
      <c r="E30" s="876"/>
      <c r="F30" s="878"/>
      <c r="G30" s="192" t="s">
        <v>745</v>
      </c>
      <c r="H30" s="874"/>
      <c r="I30" s="874"/>
      <c r="J30" s="874"/>
      <c r="K30" s="874"/>
      <c r="L30" s="874"/>
      <c r="M30" s="874"/>
      <c r="N30" s="874"/>
    </row>
    <row r="31" spans="1:14" ht="15">
      <c r="A31" s="860" t="s">
        <v>746</v>
      </c>
      <c r="B31" s="861"/>
      <c r="C31" s="861"/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N31" s="862"/>
    </row>
    <row r="32" spans="1:14" ht="33.75">
      <c r="A32" s="863">
        <v>10</v>
      </c>
      <c r="B32" s="865" t="s">
        <v>747</v>
      </c>
      <c r="C32" s="187" t="s">
        <v>748</v>
      </c>
      <c r="D32" s="867" t="s">
        <v>1376</v>
      </c>
      <c r="E32" s="869" t="s">
        <v>693</v>
      </c>
      <c r="F32" s="867" t="s">
        <v>747</v>
      </c>
      <c r="G32" s="187" t="s">
        <v>748</v>
      </c>
      <c r="H32" s="871">
        <v>414094</v>
      </c>
      <c r="I32" s="871" t="s">
        <v>701</v>
      </c>
      <c r="J32" s="871"/>
      <c r="K32" s="871">
        <v>20</v>
      </c>
      <c r="L32" s="871">
        <v>2</v>
      </c>
      <c r="M32" s="871">
        <v>3</v>
      </c>
      <c r="N32" s="871">
        <v>4</v>
      </c>
    </row>
    <row r="33" spans="1:14" ht="33.75">
      <c r="A33" s="864"/>
      <c r="B33" s="866"/>
      <c r="C33" s="187" t="s">
        <v>749</v>
      </c>
      <c r="D33" s="868"/>
      <c r="E33" s="870"/>
      <c r="F33" s="868"/>
      <c r="G33" s="187" t="s">
        <v>749</v>
      </c>
      <c r="H33" s="872"/>
      <c r="I33" s="872"/>
      <c r="J33" s="872"/>
      <c r="K33" s="872"/>
      <c r="L33" s="872"/>
      <c r="M33" s="872"/>
      <c r="N33" s="872"/>
    </row>
    <row r="34" spans="1:14" ht="15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6" t="s">
        <v>750</v>
      </c>
      <c r="L34" s="147">
        <f>SUM(L7,L9,L11,L14,L17,L20,L23,L26,L29,L32)</f>
        <v>28</v>
      </c>
      <c r="M34" s="147">
        <f>SUM(M7,M9,M11,M14,M17,M20,M23,M26,M29,M32)</f>
        <v>24</v>
      </c>
      <c r="N34" s="147">
        <f>SUM(N7,N9,N11,N14,N17,N20,N23,N26,N29,N32)</f>
        <v>62</v>
      </c>
    </row>
    <row r="35" spans="1:14" ht="1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15">
      <c r="A36" s="859" t="s">
        <v>751</v>
      </c>
      <c r="B36" s="859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</row>
  </sheetData>
  <mergeCells count="140">
    <mergeCell ref="M3:M5"/>
    <mergeCell ref="N3:N5"/>
    <mergeCell ref="A6:N6"/>
    <mergeCell ref="M9:M10"/>
    <mergeCell ref="N9:N10"/>
    <mergeCell ref="K7:K8"/>
    <mergeCell ref="L7:L8"/>
    <mergeCell ref="A1:N1"/>
    <mergeCell ref="B2:D2"/>
    <mergeCell ref="E2:H2"/>
    <mergeCell ref="I2:J2"/>
    <mergeCell ref="B3:D3"/>
    <mergeCell ref="E3:H3"/>
    <mergeCell ref="A7:A8"/>
    <mergeCell ref="B7:B8"/>
    <mergeCell ref="D7:D8"/>
    <mergeCell ref="E7:E8"/>
    <mergeCell ref="F7:F8"/>
    <mergeCell ref="H7:H8"/>
    <mergeCell ref="I3:J3"/>
    <mergeCell ref="K3:K5"/>
    <mergeCell ref="L3:L5"/>
    <mergeCell ref="I7:I8"/>
    <mergeCell ref="J7:J8"/>
    <mergeCell ref="M7:M8"/>
    <mergeCell ref="N7:N8"/>
    <mergeCell ref="I11:I12"/>
    <mergeCell ref="J11:J12"/>
    <mergeCell ref="K11:K12"/>
    <mergeCell ref="L11:L12"/>
    <mergeCell ref="M11:M12"/>
    <mergeCell ref="N11:N12"/>
    <mergeCell ref="I9:I10"/>
    <mergeCell ref="J9:J10"/>
    <mergeCell ref="K9:K10"/>
    <mergeCell ref="L9:L10"/>
    <mergeCell ref="A13:N13"/>
    <mergeCell ref="A14:A15"/>
    <mergeCell ref="B14:B15"/>
    <mergeCell ref="D14:D15"/>
    <mergeCell ref="E14:E15"/>
    <mergeCell ref="F14:F15"/>
    <mergeCell ref="A9:A10"/>
    <mergeCell ref="B9:B10"/>
    <mergeCell ref="D9:D10"/>
    <mergeCell ref="E9:E10"/>
    <mergeCell ref="F9:F10"/>
    <mergeCell ref="H9:H10"/>
    <mergeCell ref="A11:A12"/>
    <mergeCell ref="B11:B12"/>
    <mergeCell ref="D11:D12"/>
    <mergeCell ref="E11:E12"/>
    <mergeCell ref="F11:F12"/>
    <mergeCell ref="H11:H12"/>
    <mergeCell ref="L14:L15"/>
    <mergeCell ref="M14:M15"/>
    <mergeCell ref="N14:N15"/>
    <mergeCell ref="H14:H15"/>
    <mergeCell ref="I14:I15"/>
    <mergeCell ref="J14:J15"/>
    <mergeCell ref="A16:N16"/>
    <mergeCell ref="A17:A18"/>
    <mergeCell ref="B17:B18"/>
    <mergeCell ref="D17:D18"/>
    <mergeCell ref="N17:N18"/>
    <mergeCell ref="K14:K15"/>
    <mergeCell ref="I17:I18"/>
    <mergeCell ref="J17:J18"/>
    <mergeCell ref="K17:K18"/>
    <mergeCell ref="L17:L18"/>
    <mergeCell ref="M17:M18"/>
    <mergeCell ref="E17:E18"/>
    <mergeCell ref="F17:F18"/>
    <mergeCell ref="H17:H18"/>
    <mergeCell ref="J20:J21"/>
    <mergeCell ref="K20:K21"/>
    <mergeCell ref="L23:L24"/>
    <mergeCell ref="M23:M24"/>
    <mergeCell ref="N23:N24"/>
    <mergeCell ref="I23:I24"/>
    <mergeCell ref="J23:J24"/>
    <mergeCell ref="K23:K24"/>
    <mergeCell ref="A19:N19"/>
    <mergeCell ref="A20:A21"/>
    <mergeCell ref="L20:L21"/>
    <mergeCell ref="M20:M21"/>
    <mergeCell ref="N20:N21"/>
    <mergeCell ref="B20:B21"/>
    <mergeCell ref="D20:D21"/>
    <mergeCell ref="E20:E21"/>
    <mergeCell ref="F20:F21"/>
    <mergeCell ref="H20:H21"/>
    <mergeCell ref="E23:E24"/>
    <mergeCell ref="F23:F24"/>
    <mergeCell ref="H23:H24"/>
    <mergeCell ref="I20:I21"/>
    <mergeCell ref="A22:N22"/>
    <mergeCell ref="A23:A24"/>
    <mergeCell ref="B23:B24"/>
    <mergeCell ref="D23:D24"/>
    <mergeCell ref="A25:N25"/>
    <mergeCell ref="A26:A27"/>
    <mergeCell ref="B26:B27"/>
    <mergeCell ref="D26:D27"/>
    <mergeCell ref="E26:E27"/>
    <mergeCell ref="F26:F27"/>
    <mergeCell ref="H26:H27"/>
    <mergeCell ref="L26:L27"/>
    <mergeCell ref="M26:M27"/>
    <mergeCell ref="N26:N27"/>
    <mergeCell ref="I26:I27"/>
    <mergeCell ref="J26:J27"/>
    <mergeCell ref="K26:K27"/>
    <mergeCell ref="L29:L30"/>
    <mergeCell ref="M29:M30"/>
    <mergeCell ref="N29:N30"/>
    <mergeCell ref="E29:E30"/>
    <mergeCell ref="F29:F30"/>
    <mergeCell ref="H29:H30"/>
    <mergeCell ref="K29:K30"/>
    <mergeCell ref="A28:N28"/>
    <mergeCell ref="A29:A30"/>
    <mergeCell ref="B29:B30"/>
    <mergeCell ref="D29:D30"/>
    <mergeCell ref="I29:I30"/>
    <mergeCell ref="J29:J30"/>
    <mergeCell ref="A36:N36"/>
    <mergeCell ref="A31:N31"/>
    <mergeCell ref="A32:A33"/>
    <mergeCell ref="B32:B33"/>
    <mergeCell ref="D32:D33"/>
    <mergeCell ref="E32:E33"/>
    <mergeCell ref="F32:F33"/>
    <mergeCell ref="H32:H33"/>
    <mergeCell ref="L32:L33"/>
    <mergeCell ref="M32:M33"/>
    <mergeCell ref="N32:N33"/>
    <mergeCell ref="K32:K33"/>
    <mergeCell ref="I32:I33"/>
    <mergeCell ref="J32:J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2"/>
  <sheetViews>
    <sheetView workbookViewId="0" topLeftCell="A64">
      <selection activeCell="D71" sqref="D71"/>
    </sheetView>
  </sheetViews>
  <sheetFormatPr defaultColWidth="9.140625" defaultRowHeight="15"/>
  <cols>
    <col min="1" max="1" width="3.7109375" style="0" customWidth="1"/>
    <col min="3" max="3" width="17.140625" style="0" customWidth="1"/>
    <col min="4" max="4" width="13.57421875" style="0" customWidth="1"/>
    <col min="5" max="5" width="12.00390625" style="0" customWidth="1"/>
    <col min="6" max="6" width="13.00390625" style="0" customWidth="1"/>
  </cols>
  <sheetData>
    <row r="1" spans="1:12" ht="32.25" customHeight="1">
      <c r="A1" s="930" t="s">
        <v>1379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2"/>
    </row>
    <row r="2" spans="1:12" ht="15" customHeight="1">
      <c r="A2" s="129">
        <v>1</v>
      </c>
      <c r="B2" s="129">
        <v>2</v>
      </c>
      <c r="C2" s="129">
        <v>3</v>
      </c>
      <c r="D2" s="129">
        <v>4</v>
      </c>
      <c r="E2" s="129">
        <v>5</v>
      </c>
      <c r="F2" s="129">
        <v>6</v>
      </c>
      <c r="G2" s="129">
        <v>7</v>
      </c>
      <c r="H2" s="846">
        <v>8</v>
      </c>
      <c r="I2" s="922"/>
      <c r="J2" s="922"/>
      <c r="K2" s="922"/>
      <c r="L2" s="928"/>
    </row>
    <row r="3" spans="1:12" ht="43.5" customHeight="1">
      <c r="A3" s="933" t="s">
        <v>272</v>
      </c>
      <c r="B3" s="933" t="s">
        <v>752</v>
      </c>
      <c r="C3" s="933" t="s">
        <v>1699</v>
      </c>
      <c r="D3" s="933" t="s">
        <v>753</v>
      </c>
      <c r="E3" s="933" t="s">
        <v>1700</v>
      </c>
      <c r="F3" s="933" t="s">
        <v>754</v>
      </c>
      <c r="G3" s="933" t="s">
        <v>1701</v>
      </c>
      <c r="H3" s="846" t="s">
        <v>755</v>
      </c>
      <c r="I3" s="922"/>
      <c r="J3" s="922"/>
      <c r="K3" s="922"/>
      <c r="L3" s="928"/>
    </row>
    <row r="4" spans="1:12" ht="18.75" customHeight="1">
      <c r="A4" s="934"/>
      <c r="B4" s="934"/>
      <c r="C4" s="934"/>
      <c r="D4" s="934"/>
      <c r="E4" s="934"/>
      <c r="F4" s="934"/>
      <c r="G4" s="934"/>
      <c r="H4" s="129" t="s">
        <v>756</v>
      </c>
      <c r="I4" s="129" t="s">
        <v>757</v>
      </c>
      <c r="J4" s="129" t="s">
        <v>758</v>
      </c>
      <c r="K4" s="129" t="s">
        <v>759</v>
      </c>
      <c r="L4" s="525" t="s">
        <v>760</v>
      </c>
    </row>
    <row r="5" spans="1:12" ht="154.5" customHeight="1">
      <c r="A5" s="935"/>
      <c r="B5" s="935"/>
      <c r="C5" s="935"/>
      <c r="D5" s="935"/>
      <c r="E5" s="935"/>
      <c r="F5" s="935"/>
      <c r="G5" s="935"/>
      <c r="H5" s="526" t="s">
        <v>761</v>
      </c>
      <c r="I5" s="526" t="s">
        <v>762</v>
      </c>
      <c r="J5" s="526" t="s">
        <v>763</v>
      </c>
      <c r="K5" s="526" t="s">
        <v>764</v>
      </c>
      <c r="L5" s="527" t="s">
        <v>765</v>
      </c>
    </row>
    <row r="6" spans="1:12" ht="32.25" customHeight="1">
      <c r="A6" s="148" t="s">
        <v>34</v>
      </c>
      <c r="B6" s="148" t="s">
        <v>766</v>
      </c>
      <c r="C6" s="148" t="s">
        <v>767</v>
      </c>
      <c r="D6" s="148" t="s">
        <v>768</v>
      </c>
      <c r="E6" s="148" t="s">
        <v>769</v>
      </c>
      <c r="F6" s="148" t="s">
        <v>770</v>
      </c>
      <c r="G6" s="148" t="s">
        <v>173</v>
      </c>
      <c r="H6" s="148" t="s">
        <v>771</v>
      </c>
      <c r="I6" s="148" t="s">
        <v>772</v>
      </c>
      <c r="J6" s="148" t="s">
        <v>773</v>
      </c>
      <c r="K6" s="149" t="s">
        <v>774</v>
      </c>
      <c r="L6" s="148" t="s">
        <v>282</v>
      </c>
    </row>
    <row r="7" spans="1:12" ht="38.25" customHeight="1">
      <c r="A7" s="148" t="s">
        <v>775</v>
      </c>
      <c r="B7" s="148" t="s">
        <v>776</v>
      </c>
      <c r="C7" s="148" t="s">
        <v>777</v>
      </c>
      <c r="D7" s="148" t="s">
        <v>778</v>
      </c>
      <c r="E7" s="148" t="s">
        <v>779</v>
      </c>
      <c r="F7" s="148" t="s">
        <v>780</v>
      </c>
      <c r="G7" s="148" t="s">
        <v>238</v>
      </c>
      <c r="H7" s="148" t="s">
        <v>781</v>
      </c>
      <c r="I7" s="148" t="s">
        <v>782</v>
      </c>
      <c r="J7" s="148" t="s">
        <v>773</v>
      </c>
      <c r="K7" s="149" t="s">
        <v>774</v>
      </c>
      <c r="L7" s="148" t="s">
        <v>282</v>
      </c>
    </row>
    <row r="8" spans="1:12" ht="33.75" customHeight="1">
      <c r="A8" s="148" t="s">
        <v>258</v>
      </c>
      <c r="B8" s="148" t="s">
        <v>783</v>
      </c>
      <c r="C8" s="148" t="s">
        <v>784</v>
      </c>
      <c r="D8" s="148" t="s">
        <v>785</v>
      </c>
      <c r="E8" s="148" t="s">
        <v>786</v>
      </c>
      <c r="F8" s="148" t="s">
        <v>787</v>
      </c>
      <c r="G8" s="148" t="s">
        <v>244</v>
      </c>
      <c r="H8" s="148" t="s">
        <v>781</v>
      </c>
      <c r="I8" s="148" t="s">
        <v>782</v>
      </c>
      <c r="J8" s="148" t="s">
        <v>773</v>
      </c>
      <c r="K8" s="149" t="s">
        <v>774</v>
      </c>
      <c r="L8" s="148" t="s">
        <v>282</v>
      </c>
    </row>
    <row r="9" spans="1:12" ht="67.5" customHeight="1">
      <c r="A9" s="148" t="s">
        <v>259</v>
      </c>
      <c r="B9" s="148" t="s">
        <v>788</v>
      </c>
      <c r="C9" s="148" t="s">
        <v>789</v>
      </c>
      <c r="D9" s="148" t="s">
        <v>790</v>
      </c>
      <c r="E9" s="148" t="s">
        <v>791</v>
      </c>
      <c r="F9" s="148" t="s">
        <v>792</v>
      </c>
      <c r="G9" s="148" t="s">
        <v>86</v>
      </c>
      <c r="H9" s="148" t="s">
        <v>781</v>
      </c>
      <c r="I9" s="148" t="s">
        <v>793</v>
      </c>
      <c r="J9" s="148" t="s">
        <v>773</v>
      </c>
      <c r="K9" s="149" t="s">
        <v>774</v>
      </c>
      <c r="L9" s="148" t="s">
        <v>794</v>
      </c>
    </row>
    <row r="10" spans="1:12" ht="102.75" customHeight="1">
      <c r="A10" s="148" t="s">
        <v>260</v>
      </c>
      <c r="B10" s="148" t="s">
        <v>788</v>
      </c>
      <c r="C10" s="148"/>
      <c r="D10" s="148"/>
      <c r="E10" s="148"/>
      <c r="F10" s="148" t="s">
        <v>795</v>
      </c>
      <c r="G10" s="148" t="s">
        <v>89</v>
      </c>
      <c r="H10" s="148" t="s">
        <v>781</v>
      </c>
      <c r="I10" s="148" t="s">
        <v>796</v>
      </c>
      <c r="J10" s="148" t="s">
        <v>773</v>
      </c>
      <c r="K10" s="149" t="s">
        <v>774</v>
      </c>
      <c r="L10" s="148" t="s">
        <v>794</v>
      </c>
    </row>
    <row r="11" spans="1:12" ht="57" customHeight="1">
      <c r="A11" s="148" t="s">
        <v>261</v>
      </c>
      <c r="B11" s="148" t="s">
        <v>800</v>
      </c>
      <c r="C11" s="148" t="s">
        <v>724</v>
      </c>
      <c r="D11" s="148" t="s">
        <v>801</v>
      </c>
      <c r="E11" s="148" t="s">
        <v>802</v>
      </c>
      <c r="F11" s="148" t="s">
        <v>801</v>
      </c>
      <c r="G11" s="148" t="s">
        <v>68</v>
      </c>
      <c r="H11" s="148" t="s">
        <v>781</v>
      </c>
      <c r="I11" s="148" t="s">
        <v>782</v>
      </c>
      <c r="J11" s="148" t="s">
        <v>773</v>
      </c>
      <c r="K11" s="149" t="s">
        <v>774</v>
      </c>
      <c r="L11" s="148" t="s">
        <v>282</v>
      </c>
    </row>
    <row r="12" spans="1:12" ht="41.25" customHeight="1">
      <c r="A12" s="150" t="s">
        <v>0</v>
      </c>
      <c r="B12" s="150" t="s">
        <v>803</v>
      </c>
      <c r="C12" s="150" t="s">
        <v>804</v>
      </c>
      <c r="D12" s="150" t="s">
        <v>805</v>
      </c>
      <c r="E12" s="150" t="s">
        <v>806</v>
      </c>
      <c r="F12" s="150" t="s">
        <v>805</v>
      </c>
      <c r="G12" s="150" t="s">
        <v>126</v>
      </c>
      <c r="H12" s="150" t="s">
        <v>781</v>
      </c>
      <c r="I12" s="150" t="s">
        <v>807</v>
      </c>
      <c r="J12" s="150" t="s">
        <v>773</v>
      </c>
      <c r="K12" s="151" t="s">
        <v>774</v>
      </c>
      <c r="L12" s="150" t="s">
        <v>282</v>
      </c>
    </row>
    <row r="13" spans="1:12" ht="49.5" customHeight="1">
      <c r="A13" s="150" t="s">
        <v>262</v>
      </c>
      <c r="B13" s="150" t="s">
        <v>803</v>
      </c>
      <c r="C13" s="150"/>
      <c r="D13" s="150"/>
      <c r="E13" s="150"/>
      <c r="F13" s="150" t="s">
        <v>805</v>
      </c>
      <c r="G13" s="150" t="s">
        <v>126</v>
      </c>
      <c r="H13" s="150" t="s">
        <v>808</v>
      </c>
      <c r="I13" s="150" t="s">
        <v>809</v>
      </c>
      <c r="J13" s="150" t="s">
        <v>810</v>
      </c>
      <c r="K13" s="151">
        <v>15</v>
      </c>
      <c r="L13" s="150" t="s">
        <v>480</v>
      </c>
    </row>
    <row r="14" spans="1:12" ht="34.5" customHeight="1">
      <c r="A14" s="148" t="s">
        <v>263</v>
      </c>
      <c r="B14" s="148" t="s">
        <v>811</v>
      </c>
      <c r="C14" s="148" t="s">
        <v>812</v>
      </c>
      <c r="D14" s="148" t="s">
        <v>813</v>
      </c>
      <c r="E14" s="148" t="s">
        <v>814</v>
      </c>
      <c r="F14" s="148" t="s">
        <v>813</v>
      </c>
      <c r="G14" s="148" t="s">
        <v>207</v>
      </c>
      <c r="H14" s="148" t="s">
        <v>781</v>
      </c>
      <c r="I14" s="148" t="s">
        <v>782</v>
      </c>
      <c r="J14" s="148" t="s">
        <v>773</v>
      </c>
      <c r="K14" s="149" t="s">
        <v>774</v>
      </c>
      <c r="L14" s="148" t="s">
        <v>282</v>
      </c>
    </row>
    <row r="15" spans="1:12" ht="51" customHeight="1">
      <c r="A15" s="150" t="s">
        <v>264</v>
      </c>
      <c r="B15" s="150" t="s">
        <v>815</v>
      </c>
      <c r="C15" s="150" t="s">
        <v>816</v>
      </c>
      <c r="D15" s="150" t="s">
        <v>817</v>
      </c>
      <c r="E15" s="150" t="s">
        <v>818</v>
      </c>
      <c r="F15" s="150" t="s">
        <v>819</v>
      </c>
      <c r="G15" s="150" t="s">
        <v>110</v>
      </c>
      <c r="H15" s="150" t="s">
        <v>781</v>
      </c>
      <c r="I15" s="150" t="s">
        <v>798</v>
      </c>
      <c r="J15" s="150" t="s">
        <v>773</v>
      </c>
      <c r="K15" s="151" t="s">
        <v>774</v>
      </c>
      <c r="L15" s="150" t="s">
        <v>1729</v>
      </c>
    </row>
    <row r="16" spans="1:12" ht="22.5" customHeight="1">
      <c r="A16" s="150" t="s">
        <v>265</v>
      </c>
      <c r="B16" s="150" t="s">
        <v>823</v>
      </c>
      <c r="C16" s="150"/>
      <c r="D16" s="150"/>
      <c r="E16" s="150"/>
      <c r="F16" s="150" t="s">
        <v>825</v>
      </c>
      <c r="G16" s="150" t="s">
        <v>113</v>
      </c>
      <c r="H16" s="150" t="s">
        <v>827</v>
      </c>
      <c r="I16" s="150" t="s">
        <v>828</v>
      </c>
      <c r="J16" s="150" t="s">
        <v>829</v>
      </c>
      <c r="K16" s="151">
        <v>29</v>
      </c>
      <c r="L16" s="150" t="s">
        <v>1731</v>
      </c>
    </row>
    <row r="17" spans="1:12" ht="38.25" customHeight="1">
      <c r="A17" s="150" t="s">
        <v>28</v>
      </c>
      <c r="B17" s="150" t="s">
        <v>830</v>
      </c>
      <c r="C17" s="150" t="s">
        <v>831</v>
      </c>
      <c r="D17" s="150" t="s">
        <v>832</v>
      </c>
      <c r="E17" s="150" t="s">
        <v>833</v>
      </c>
      <c r="F17" s="150" t="s">
        <v>832</v>
      </c>
      <c r="G17" s="150" t="s">
        <v>92</v>
      </c>
      <c r="H17" s="150" t="s">
        <v>781</v>
      </c>
      <c r="I17" s="150" t="s">
        <v>834</v>
      </c>
      <c r="J17" s="150" t="s">
        <v>773</v>
      </c>
      <c r="K17" s="151" t="s">
        <v>774</v>
      </c>
      <c r="L17" s="150" t="s">
        <v>282</v>
      </c>
    </row>
    <row r="18" spans="1:12" ht="57" customHeight="1">
      <c r="A18" s="150" t="s">
        <v>266</v>
      </c>
      <c r="B18" s="150" t="s">
        <v>830</v>
      </c>
      <c r="C18" s="150"/>
      <c r="D18" s="150"/>
      <c r="E18" s="150"/>
      <c r="F18" s="150" t="s">
        <v>835</v>
      </c>
      <c r="G18" s="150" t="s">
        <v>95</v>
      </c>
      <c r="H18" s="150" t="s">
        <v>781</v>
      </c>
      <c r="I18" s="150" t="s">
        <v>798</v>
      </c>
      <c r="J18" s="150" t="s">
        <v>773</v>
      </c>
      <c r="K18" s="151" t="s">
        <v>774</v>
      </c>
      <c r="L18" s="150" t="s">
        <v>1732</v>
      </c>
    </row>
    <row r="19" spans="1:12" ht="33.75" customHeight="1">
      <c r="A19" s="148" t="s">
        <v>267</v>
      </c>
      <c r="B19" s="148" t="s">
        <v>836</v>
      </c>
      <c r="C19" s="148" t="s">
        <v>837</v>
      </c>
      <c r="D19" s="148" t="s">
        <v>838</v>
      </c>
      <c r="E19" s="148" t="s">
        <v>839</v>
      </c>
      <c r="F19" s="148" t="s">
        <v>838</v>
      </c>
      <c r="G19" s="148" t="s">
        <v>250</v>
      </c>
      <c r="H19" s="148" t="s">
        <v>781</v>
      </c>
      <c r="I19" s="148" t="s">
        <v>840</v>
      </c>
      <c r="J19" s="148" t="s">
        <v>773</v>
      </c>
      <c r="K19" s="149" t="s">
        <v>774</v>
      </c>
      <c r="L19" s="148" t="s">
        <v>282</v>
      </c>
    </row>
    <row r="20" spans="1:12" ht="48" customHeight="1">
      <c r="A20" s="148" t="s">
        <v>282</v>
      </c>
      <c r="B20" s="148" t="s">
        <v>841</v>
      </c>
      <c r="C20" s="148" t="s">
        <v>842</v>
      </c>
      <c r="D20" s="148" t="s">
        <v>843</v>
      </c>
      <c r="E20" s="148" t="s">
        <v>844</v>
      </c>
      <c r="F20" s="148" t="s">
        <v>845</v>
      </c>
      <c r="G20" s="148" t="s">
        <v>231</v>
      </c>
      <c r="H20" s="148" t="s">
        <v>846</v>
      </c>
      <c r="I20" s="148" t="s">
        <v>847</v>
      </c>
      <c r="J20" s="148" t="s">
        <v>773</v>
      </c>
      <c r="K20" s="149" t="s">
        <v>774</v>
      </c>
      <c r="L20" s="148" t="s">
        <v>282</v>
      </c>
    </row>
    <row r="21" spans="1:12" ht="26.25" customHeight="1">
      <c r="A21" s="148" t="s">
        <v>660</v>
      </c>
      <c r="B21" s="148" t="s">
        <v>841</v>
      </c>
      <c r="C21" s="148"/>
      <c r="D21" s="148"/>
      <c r="E21" s="148"/>
      <c r="F21" s="148" t="s">
        <v>848</v>
      </c>
      <c r="G21" s="148" t="s">
        <v>231</v>
      </c>
      <c r="H21" s="148" t="s">
        <v>781</v>
      </c>
      <c r="I21" s="148" t="s">
        <v>847</v>
      </c>
      <c r="J21" s="148" t="s">
        <v>773</v>
      </c>
      <c r="K21" s="149" t="s">
        <v>774</v>
      </c>
      <c r="L21" s="148" t="s">
        <v>282</v>
      </c>
    </row>
    <row r="22" spans="1:12" ht="33.75" customHeight="1">
      <c r="A22" s="148" t="s">
        <v>283</v>
      </c>
      <c r="B22" s="148" t="s">
        <v>841</v>
      </c>
      <c r="C22" s="148"/>
      <c r="D22" s="148"/>
      <c r="E22" s="148"/>
      <c r="F22" s="148" t="s">
        <v>849</v>
      </c>
      <c r="G22" s="148" t="s">
        <v>231</v>
      </c>
      <c r="H22" s="148" t="s">
        <v>850</v>
      </c>
      <c r="I22" s="148" t="s">
        <v>851</v>
      </c>
      <c r="J22" s="148" t="s">
        <v>852</v>
      </c>
      <c r="K22" s="149" t="s">
        <v>853</v>
      </c>
      <c r="L22" s="148" t="s">
        <v>387</v>
      </c>
    </row>
    <row r="23" spans="1:12" ht="37.5" customHeight="1">
      <c r="A23" s="148" t="s">
        <v>339</v>
      </c>
      <c r="B23" s="148" t="s">
        <v>841</v>
      </c>
      <c r="C23" s="148"/>
      <c r="D23" s="148"/>
      <c r="E23" s="148"/>
      <c r="F23" s="148" t="s">
        <v>849</v>
      </c>
      <c r="G23" s="148" t="s">
        <v>231</v>
      </c>
      <c r="H23" s="148" t="s">
        <v>827</v>
      </c>
      <c r="I23" s="148" t="s">
        <v>854</v>
      </c>
      <c r="J23" s="148" t="s">
        <v>855</v>
      </c>
      <c r="K23" s="149">
        <v>12</v>
      </c>
      <c r="L23" s="148" t="s">
        <v>355</v>
      </c>
    </row>
    <row r="24" spans="1:12" ht="33" customHeight="1">
      <c r="A24" s="148" t="s">
        <v>343</v>
      </c>
      <c r="B24" s="148" t="s">
        <v>856</v>
      </c>
      <c r="C24" s="148" t="s">
        <v>857</v>
      </c>
      <c r="D24" s="148" t="s">
        <v>858</v>
      </c>
      <c r="E24" s="148" t="s">
        <v>859</v>
      </c>
      <c r="F24" s="148" t="s">
        <v>860</v>
      </c>
      <c r="G24" s="148" t="s">
        <v>163</v>
      </c>
      <c r="H24" s="148" t="s">
        <v>781</v>
      </c>
      <c r="I24" s="148" t="s">
        <v>807</v>
      </c>
      <c r="J24" s="148" t="s">
        <v>773</v>
      </c>
      <c r="K24" s="149" t="s">
        <v>774</v>
      </c>
      <c r="L24" s="148" t="s">
        <v>1733</v>
      </c>
    </row>
    <row r="25" spans="1:12" ht="34.5" customHeight="1">
      <c r="A25" s="148" t="s">
        <v>347</v>
      </c>
      <c r="B25" s="148" t="s">
        <v>861</v>
      </c>
      <c r="C25" s="148" t="s">
        <v>857</v>
      </c>
      <c r="D25" s="148" t="s">
        <v>862</v>
      </c>
      <c r="E25" s="148" t="s">
        <v>863</v>
      </c>
      <c r="F25" s="148" t="s">
        <v>862</v>
      </c>
      <c r="G25" s="148" t="s">
        <v>227</v>
      </c>
      <c r="H25" s="148" t="s">
        <v>781</v>
      </c>
      <c r="I25" s="148" t="s">
        <v>864</v>
      </c>
      <c r="J25" s="148" t="s">
        <v>773</v>
      </c>
      <c r="K25" s="149" t="s">
        <v>774</v>
      </c>
      <c r="L25" s="148" t="s">
        <v>282</v>
      </c>
    </row>
    <row r="26" spans="1:12" ht="54" customHeight="1">
      <c r="A26" s="150" t="s">
        <v>351</v>
      </c>
      <c r="B26" s="150" t="s">
        <v>40</v>
      </c>
      <c r="C26" s="150" t="s">
        <v>865</v>
      </c>
      <c r="D26" s="150" t="s">
        <v>866</v>
      </c>
      <c r="E26" s="150" t="s">
        <v>867</v>
      </c>
      <c r="F26" s="150" t="s">
        <v>868</v>
      </c>
      <c r="G26" s="150" t="s">
        <v>14</v>
      </c>
      <c r="H26" s="150" t="s">
        <v>781</v>
      </c>
      <c r="I26" s="150" t="s">
        <v>869</v>
      </c>
      <c r="J26" s="150" t="s">
        <v>773</v>
      </c>
      <c r="K26" s="151" t="s">
        <v>774</v>
      </c>
      <c r="L26" s="150" t="s">
        <v>1730</v>
      </c>
    </row>
    <row r="27" spans="1:12" ht="27" customHeight="1">
      <c r="A27" s="150" t="s">
        <v>355</v>
      </c>
      <c r="B27" s="150" t="s">
        <v>40</v>
      </c>
      <c r="C27" s="150"/>
      <c r="D27" s="150"/>
      <c r="E27" s="150"/>
      <c r="F27" s="150" t="s">
        <v>870</v>
      </c>
      <c r="G27" s="150" t="s">
        <v>14</v>
      </c>
      <c r="H27" s="150" t="s">
        <v>871</v>
      </c>
      <c r="I27" s="150" t="s">
        <v>793</v>
      </c>
      <c r="J27" s="150" t="s">
        <v>810</v>
      </c>
      <c r="K27" s="151">
        <v>33</v>
      </c>
      <c r="L27" s="150" t="s">
        <v>1734</v>
      </c>
    </row>
    <row r="28" spans="1:12" ht="45" customHeight="1">
      <c r="A28" s="148" t="s">
        <v>358</v>
      </c>
      <c r="B28" s="148" t="s">
        <v>151</v>
      </c>
      <c r="C28" s="148" t="s">
        <v>872</v>
      </c>
      <c r="D28" s="148" t="s">
        <v>873</v>
      </c>
      <c r="E28" s="148" t="s">
        <v>874</v>
      </c>
      <c r="F28" s="148" t="s">
        <v>875</v>
      </c>
      <c r="G28" s="148" t="s">
        <v>144</v>
      </c>
      <c r="H28" s="148" t="s">
        <v>781</v>
      </c>
      <c r="I28" s="148" t="s">
        <v>828</v>
      </c>
      <c r="J28" s="148" t="s">
        <v>773</v>
      </c>
      <c r="K28" s="149" t="s">
        <v>774</v>
      </c>
      <c r="L28" s="148" t="s">
        <v>1735</v>
      </c>
    </row>
    <row r="29" spans="1:12" ht="52.5" customHeight="1">
      <c r="A29" s="148" t="s">
        <v>17</v>
      </c>
      <c r="B29" s="148" t="s">
        <v>151</v>
      </c>
      <c r="C29" s="148"/>
      <c r="D29" s="148"/>
      <c r="E29" s="148"/>
      <c r="F29" s="148" t="s">
        <v>875</v>
      </c>
      <c r="G29" s="148" t="s">
        <v>144</v>
      </c>
      <c r="H29" s="148" t="s">
        <v>876</v>
      </c>
      <c r="I29" s="148" t="s">
        <v>877</v>
      </c>
      <c r="J29" s="148" t="s">
        <v>810</v>
      </c>
      <c r="K29" s="149">
        <v>36</v>
      </c>
      <c r="L29" s="148" t="s">
        <v>480</v>
      </c>
    </row>
    <row r="30" spans="1:12" ht="31.5" customHeight="1">
      <c r="A30" s="150" t="s">
        <v>366</v>
      </c>
      <c r="B30" s="150" t="s">
        <v>878</v>
      </c>
      <c r="C30" s="150"/>
      <c r="D30" s="150"/>
      <c r="E30" s="150"/>
      <c r="F30" s="150" t="s">
        <v>882</v>
      </c>
      <c r="G30" s="150" t="s">
        <v>880</v>
      </c>
      <c r="H30" s="150" t="s">
        <v>883</v>
      </c>
      <c r="I30" s="150" t="s">
        <v>884</v>
      </c>
      <c r="J30" s="150" t="s">
        <v>810</v>
      </c>
      <c r="K30" s="151">
        <v>42</v>
      </c>
      <c r="L30" s="150" t="s">
        <v>1736</v>
      </c>
    </row>
    <row r="31" spans="1:12" ht="33.75" customHeight="1">
      <c r="A31" s="150" t="s">
        <v>370</v>
      </c>
      <c r="B31" s="150" t="s">
        <v>878</v>
      </c>
      <c r="C31" s="150"/>
      <c r="D31" s="150"/>
      <c r="E31" s="150"/>
      <c r="F31" s="150" t="s">
        <v>879</v>
      </c>
      <c r="G31" s="150" t="s">
        <v>880</v>
      </c>
      <c r="H31" s="150" t="s">
        <v>885</v>
      </c>
      <c r="I31" s="150" t="s">
        <v>886</v>
      </c>
      <c r="J31" s="150" t="s">
        <v>829</v>
      </c>
      <c r="K31" s="151">
        <v>18</v>
      </c>
      <c r="L31" s="150" t="s">
        <v>1737</v>
      </c>
    </row>
    <row r="32" spans="1:12" ht="45" customHeight="1">
      <c r="A32" s="150" t="s">
        <v>375</v>
      </c>
      <c r="B32" s="150" t="s">
        <v>40</v>
      </c>
      <c r="C32" s="150" t="s">
        <v>887</v>
      </c>
      <c r="D32" s="150" t="s">
        <v>888</v>
      </c>
      <c r="E32" s="150" t="s">
        <v>889</v>
      </c>
      <c r="F32" s="150" t="s">
        <v>890</v>
      </c>
      <c r="G32" s="150" t="s">
        <v>14</v>
      </c>
      <c r="H32" s="150" t="s">
        <v>781</v>
      </c>
      <c r="I32" s="150" t="s">
        <v>891</v>
      </c>
      <c r="J32" s="150" t="s">
        <v>773</v>
      </c>
      <c r="K32" s="151" t="s">
        <v>774</v>
      </c>
      <c r="L32" s="150" t="s">
        <v>892</v>
      </c>
    </row>
    <row r="33" spans="1:12" ht="34.5" customHeight="1">
      <c r="A33" s="148" t="s">
        <v>379</v>
      </c>
      <c r="B33" s="148" t="s">
        <v>893</v>
      </c>
      <c r="C33" s="148"/>
      <c r="D33" s="148"/>
      <c r="E33" s="148"/>
      <c r="F33" s="148" t="s">
        <v>896</v>
      </c>
      <c r="G33" s="148" t="s">
        <v>167</v>
      </c>
      <c r="H33" s="148" t="s">
        <v>897</v>
      </c>
      <c r="I33" s="148" t="s">
        <v>898</v>
      </c>
      <c r="J33" s="148" t="s">
        <v>829</v>
      </c>
      <c r="K33" s="149">
        <v>20</v>
      </c>
      <c r="L33" s="148" t="s">
        <v>355</v>
      </c>
    </row>
    <row r="34" spans="1:12" ht="41.25" customHeight="1">
      <c r="A34" s="148" t="s">
        <v>383</v>
      </c>
      <c r="B34" s="148" t="s">
        <v>893</v>
      </c>
      <c r="C34" s="148"/>
      <c r="D34" s="148"/>
      <c r="E34" s="148"/>
      <c r="F34" s="148" t="s">
        <v>899</v>
      </c>
      <c r="G34" s="148" t="s">
        <v>167</v>
      </c>
      <c r="H34" s="148" t="s">
        <v>900</v>
      </c>
      <c r="I34" s="148" t="s">
        <v>901</v>
      </c>
      <c r="J34" s="148" t="s">
        <v>902</v>
      </c>
      <c r="K34" s="149">
        <v>21</v>
      </c>
      <c r="L34" s="148" t="s">
        <v>1738</v>
      </c>
    </row>
    <row r="35" spans="1:12" ht="48" customHeight="1">
      <c r="A35" s="148" t="s">
        <v>387</v>
      </c>
      <c r="B35" s="148" t="s">
        <v>893</v>
      </c>
      <c r="C35" s="148"/>
      <c r="D35" s="148"/>
      <c r="E35" s="148"/>
      <c r="F35" s="148" t="s">
        <v>903</v>
      </c>
      <c r="G35" s="148" t="s">
        <v>167</v>
      </c>
      <c r="H35" s="148" t="s">
        <v>846</v>
      </c>
      <c r="I35" s="148" t="s">
        <v>904</v>
      </c>
      <c r="J35" s="148" t="s">
        <v>773</v>
      </c>
      <c r="K35" s="149" t="s">
        <v>774</v>
      </c>
      <c r="L35" s="148" t="s">
        <v>387</v>
      </c>
    </row>
    <row r="36" spans="1:12" ht="40.5" customHeight="1">
      <c r="A36" s="148" t="s">
        <v>392</v>
      </c>
      <c r="B36" s="148" t="s">
        <v>893</v>
      </c>
      <c r="C36" s="148"/>
      <c r="D36" s="148"/>
      <c r="E36" s="148"/>
      <c r="F36" s="148" t="s">
        <v>894</v>
      </c>
      <c r="G36" s="148" t="s">
        <v>167</v>
      </c>
      <c r="H36" s="148" t="s">
        <v>905</v>
      </c>
      <c r="I36" s="148" t="s">
        <v>906</v>
      </c>
      <c r="J36" s="148" t="s">
        <v>852</v>
      </c>
      <c r="K36" s="149" t="s">
        <v>907</v>
      </c>
      <c r="L36" s="148" t="s">
        <v>1739</v>
      </c>
    </row>
    <row r="37" spans="1:12" ht="58.5" customHeight="1">
      <c r="A37" s="148" t="s">
        <v>396</v>
      </c>
      <c r="B37" s="148" t="s">
        <v>893</v>
      </c>
      <c r="C37" s="148"/>
      <c r="D37" s="148"/>
      <c r="E37" s="148"/>
      <c r="F37" s="148" t="s">
        <v>899</v>
      </c>
      <c r="G37" s="148" t="s">
        <v>167</v>
      </c>
      <c r="H37" s="148" t="s">
        <v>908</v>
      </c>
      <c r="I37" s="148" t="s">
        <v>909</v>
      </c>
      <c r="J37" s="148" t="s">
        <v>910</v>
      </c>
      <c r="K37" s="149">
        <v>35</v>
      </c>
      <c r="L37" s="148" t="s">
        <v>1740</v>
      </c>
    </row>
    <row r="38" spans="1:12" ht="79.5" customHeight="1">
      <c r="A38" s="148" t="s">
        <v>400</v>
      </c>
      <c r="B38" s="148" t="s">
        <v>911</v>
      </c>
      <c r="C38" s="148"/>
      <c r="D38" s="148"/>
      <c r="E38" s="148"/>
      <c r="F38" s="148" t="s">
        <v>914</v>
      </c>
      <c r="G38" s="148" t="s">
        <v>185</v>
      </c>
      <c r="H38" s="148" t="s">
        <v>827</v>
      </c>
      <c r="I38" s="148" t="s">
        <v>782</v>
      </c>
      <c r="J38" s="148" t="s">
        <v>829</v>
      </c>
      <c r="K38" s="149">
        <v>14</v>
      </c>
      <c r="L38" s="148" t="s">
        <v>1741</v>
      </c>
    </row>
    <row r="39" spans="1:12" ht="79.5" customHeight="1">
      <c r="A39" s="148" t="s">
        <v>405</v>
      </c>
      <c r="B39" s="148" t="s">
        <v>911</v>
      </c>
      <c r="C39" s="148"/>
      <c r="D39" s="148"/>
      <c r="E39" s="148"/>
      <c r="F39" s="148" t="s">
        <v>915</v>
      </c>
      <c r="G39" s="148" t="s">
        <v>185</v>
      </c>
      <c r="H39" s="148" t="s">
        <v>871</v>
      </c>
      <c r="I39" s="148" t="s">
        <v>854</v>
      </c>
      <c r="J39" s="148" t="s">
        <v>810</v>
      </c>
      <c r="K39" s="149">
        <v>44</v>
      </c>
      <c r="L39" s="148" t="s">
        <v>1742</v>
      </c>
    </row>
    <row r="40" spans="1:12" ht="42.75" customHeight="1">
      <c r="A40" s="150" t="s">
        <v>409</v>
      </c>
      <c r="B40" s="150" t="s">
        <v>40</v>
      </c>
      <c r="C40" s="150" t="s">
        <v>916</v>
      </c>
      <c r="D40" s="150" t="s">
        <v>917</v>
      </c>
      <c r="E40" s="150" t="s">
        <v>918</v>
      </c>
      <c r="F40" s="150" t="s">
        <v>919</v>
      </c>
      <c r="G40" s="150" t="s">
        <v>14</v>
      </c>
      <c r="H40" s="150" t="s">
        <v>781</v>
      </c>
      <c r="I40" s="150" t="s">
        <v>920</v>
      </c>
      <c r="J40" s="150" t="s">
        <v>773</v>
      </c>
      <c r="K40" s="151" t="s">
        <v>774</v>
      </c>
      <c r="L40" s="150" t="s">
        <v>438</v>
      </c>
    </row>
    <row r="41" spans="1:12" ht="44.25" customHeight="1">
      <c r="A41" s="150" t="s">
        <v>412</v>
      </c>
      <c r="B41" s="150" t="s">
        <v>40</v>
      </c>
      <c r="C41" s="150" t="s">
        <v>921</v>
      </c>
      <c r="D41" s="150" t="s">
        <v>922</v>
      </c>
      <c r="E41" s="150" t="s">
        <v>923</v>
      </c>
      <c r="F41" s="150" t="s">
        <v>922</v>
      </c>
      <c r="G41" s="150" t="s">
        <v>14</v>
      </c>
      <c r="H41" s="150" t="s">
        <v>781</v>
      </c>
      <c r="I41" s="150" t="s">
        <v>886</v>
      </c>
      <c r="J41" s="150" t="s">
        <v>924</v>
      </c>
      <c r="K41" s="151" t="s">
        <v>774</v>
      </c>
      <c r="L41" s="150" t="s">
        <v>379</v>
      </c>
    </row>
    <row r="42" spans="1:12" ht="56.25" customHeight="1">
      <c r="A42" s="150" t="s">
        <v>416</v>
      </c>
      <c r="B42" s="150" t="s">
        <v>40</v>
      </c>
      <c r="C42" s="150"/>
      <c r="D42" s="150"/>
      <c r="E42" s="150"/>
      <c r="F42" s="150" t="s">
        <v>927</v>
      </c>
      <c r="G42" s="150" t="s">
        <v>14</v>
      </c>
      <c r="H42" s="150" t="s">
        <v>928</v>
      </c>
      <c r="I42" s="150" t="s">
        <v>864</v>
      </c>
      <c r="J42" s="150" t="s">
        <v>829</v>
      </c>
      <c r="K42" s="151">
        <v>30</v>
      </c>
      <c r="L42" s="150" t="s">
        <v>1743</v>
      </c>
    </row>
    <row r="43" spans="1:12" ht="52.5" customHeight="1">
      <c r="A43" s="150" t="s">
        <v>420</v>
      </c>
      <c r="B43" s="150" t="s">
        <v>40</v>
      </c>
      <c r="C43" s="150"/>
      <c r="D43" s="150"/>
      <c r="E43" s="150"/>
      <c r="F43" s="150" t="s">
        <v>929</v>
      </c>
      <c r="G43" s="150" t="s">
        <v>14</v>
      </c>
      <c r="H43" s="150" t="s">
        <v>930</v>
      </c>
      <c r="I43" s="150" t="s">
        <v>798</v>
      </c>
      <c r="J43" s="150" t="s">
        <v>810</v>
      </c>
      <c r="K43" s="151">
        <v>62</v>
      </c>
      <c r="L43" s="150" t="s">
        <v>1744</v>
      </c>
    </row>
    <row r="44" spans="1:12" ht="39.75" customHeight="1">
      <c r="A44" s="150" t="s">
        <v>425</v>
      </c>
      <c r="B44" s="150" t="s">
        <v>40</v>
      </c>
      <c r="C44" s="150"/>
      <c r="D44" s="150"/>
      <c r="E44" s="150"/>
      <c r="F44" s="150" t="s">
        <v>931</v>
      </c>
      <c r="G44" s="150" t="s">
        <v>14</v>
      </c>
      <c r="H44" s="150" t="s">
        <v>932</v>
      </c>
      <c r="I44" s="150" t="s">
        <v>933</v>
      </c>
      <c r="J44" s="150" t="s">
        <v>852</v>
      </c>
      <c r="K44" s="151">
        <v>29</v>
      </c>
      <c r="L44" s="150" t="s">
        <v>1745</v>
      </c>
    </row>
    <row r="45" spans="1:12" ht="39.75" customHeight="1">
      <c r="A45" s="150" t="s">
        <v>429</v>
      </c>
      <c r="B45" s="150" t="s">
        <v>40</v>
      </c>
      <c r="C45" s="150"/>
      <c r="D45" s="150"/>
      <c r="E45" s="150"/>
      <c r="F45" s="150" t="s">
        <v>934</v>
      </c>
      <c r="G45" s="150" t="s">
        <v>14</v>
      </c>
      <c r="H45" s="150" t="s">
        <v>935</v>
      </c>
      <c r="I45" s="150" t="s">
        <v>936</v>
      </c>
      <c r="J45" s="150" t="s">
        <v>937</v>
      </c>
      <c r="K45" s="151">
        <v>32</v>
      </c>
      <c r="L45" s="150" t="s">
        <v>1746</v>
      </c>
    </row>
    <row r="46" spans="1:12" ht="45" customHeight="1">
      <c r="A46" s="150" t="s">
        <v>433</v>
      </c>
      <c r="B46" s="150" t="s">
        <v>40</v>
      </c>
      <c r="C46" s="150"/>
      <c r="D46" s="150"/>
      <c r="E46" s="150"/>
      <c r="F46" s="150" t="s">
        <v>938</v>
      </c>
      <c r="G46" s="150" t="s">
        <v>14</v>
      </c>
      <c r="H46" s="150" t="s">
        <v>939</v>
      </c>
      <c r="I46" s="150" t="s">
        <v>940</v>
      </c>
      <c r="J46" s="150" t="s">
        <v>773</v>
      </c>
      <c r="K46" s="151" t="s">
        <v>774</v>
      </c>
      <c r="L46" s="150" t="s">
        <v>1747</v>
      </c>
    </row>
    <row r="47" spans="1:12" ht="44.25" customHeight="1">
      <c r="A47" s="150" t="s">
        <v>438</v>
      </c>
      <c r="B47" s="150" t="s">
        <v>40</v>
      </c>
      <c r="C47" s="150"/>
      <c r="D47" s="150"/>
      <c r="E47" s="150"/>
      <c r="F47" s="150" t="s">
        <v>943</v>
      </c>
      <c r="G47" s="150" t="s">
        <v>14</v>
      </c>
      <c r="H47" s="150" t="s">
        <v>944</v>
      </c>
      <c r="I47" s="150" t="s">
        <v>796</v>
      </c>
      <c r="J47" s="150" t="s">
        <v>829</v>
      </c>
      <c r="K47" s="151">
        <v>27</v>
      </c>
      <c r="L47" s="150" t="s">
        <v>355</v>
      </c>
    </row>
    <row r="48" spans="1:12" ht="48" customHeight="1">
      <c r="A48" s="150" t="s">
        <v>442</v>
      </c>
      <c r="B48" s="150" t="s">
        <v>40</v>
      </c>
      <c r="C48" s="150"/>
      <c r="D48" s="150"/>
      <c r="E48" s="150"/>
      <c r="F48" s="150" t="s">
        <v>945</v>
      </c>
      <c r="G48" s="150" t="s">
        <v>14</v>
      </c>
      <c r="H48" s="150" t="s">
        <v>946</v>
      </c>
      <c r="I48" s="150" t="s">
        <v>947</v>
      </c>
      <c r="J48" s="150" t="s">
        <v>810</v>
      </c>
      <c r="K48" s="151">
        <v>27</v>
      </c>
      <c r="L48" s="150" t="s">
        <v>480</v>
      </c>
    </row>
    <row r="49" spans="1:12" ht="41.25" customHeight="1">
      <c r="A49" s="150" t="s">
        <v>446</v>
      </c>
      <c r="B49" s="150" t="s">
        <v>40</v>
      </c>
      <c r="C49" s="150"/>
      <c r="D49" s="150"/>
      <c r="E49" s="150"/>
      <c r="F49" s="150" t="s">
        <v>948</v>
      </c>
      <c r="G49" s="150" t="s">
        <v>14</v>
      </c>
      <c r="H49" s="150" t="s">
        <v>949</v>
      </c>
      <c r="I49" s="150" t="s">
        <v>877</v>
      </c>
      <c r="J49" s="150" t="s">
        <v>852</v>
      </c>
      <c r="K49" s="151">
        <v>26</v>
      </c>
      <c r="L49" s="150" t="s">
        <v>387</v>
      </c>
    </row>
    <row r="50" spans="1:12" ht="43.5" customHeight="1">
      <c r="A50" s="150" t="s">
        <v>451</v>
      </c>
      <c r="B50" s="150" t="s">
        <v>40</v>
      </c>
      <c r="C50" s="150" t="s">
        <v>950</v>
      </c>
      <c r="D50" s="150" t="s">
        <v>951</v>
      </c>
      <c r="E50" s="150" t="s">
        <v>952</v>
      </c>
      <c r="F50" s="150" t="s">
        <v>953</v>
      </c>
      <c r="G50" s="150" t="s">
        <v>14</v>
      </c>
      <c r="H50" s="150" t="s">
        <v>781</v>
      </c>
      <c r="I50" s="150" t="s">
        <v>869</v>
      </c>
      <c r="J50" s="150" t="s">
        <v>773</v>
      </c>
      <c r="K50" s="151" t="s">
        <v>774</v>
      </c>
      <c r="L50" s="150" t="s">
        <v>282</v>
      </c>
    </row>
    <row r="51" spans="1:12" ht="81.75" customHeight="1">
      <c r="A51" s="150" t="s">
        <v>455</v>
      </c>
      <c r="B51" s="150" t="s">
        <v>40</v>
      </c>
      <c r="C51" s="150"/>
      <c r="D51" s="150"/>
      <c r="E51" s="150"/>
      <c r="F51" s="150" t="s">
        <v>954</v>
      </c>
      <c r="G51" s="150" t="s">
        <v>14</v>
      </c>
      <c r="H51" s="150" t="s">
        <v>955</v>
      </c>
      <c r="I51" s="150" t="s">
        <v>772</v>
      </c>
      <c r="J51" s="150" t="s">
        <v>829</v>
      </c>
      <c r="K51" s="151">
        <v>12</v>
      </c>
      <c r="L51" s="150" t="s">
        <v>355</v>
      </c>
    </row>
    <row r="52" spans="1:12" ht="42" customHeight="1">
      <c r="A52" s="150" t="s">
        <v>459</v>
      </c>
      <c r="B52" s="150" t="s">
        <v>40</v>
      </c>
      <c r="C52" s="150"/>
      <c r="D52" s="150"/>
      <c r="E52" s="150"/>
      <c r="F52" s="150" t="s">
        <v>956</v>
      </c>
      <c r="G52" s="150" t="s">
        <v>14</v>
      </c>
      <c r="H52" s="150" t="s">
        <v>957</v>
      </c>
      <c r="I52" s="150" t="s">
        <v>958</v>
      </c>
      <c r="J52" s="150" t="s">
        <v>799</v>
      </c>
      <c r="K52" s="151">
        <v>12</v>
      </c>
      <c r="L52" s="150" t="s">
        <v>1748</v>
      </c>
    </row>
    <row r="53" spans="1:12" ht="54.75" customHeight="1">
      <c r="A53" s="150" t="s">
        <v>461</v>
      </c>
      <c r="B53" s="150" t="s">
        <v>40</v>
      </c>
      <c r="C53" s="150"/>
      <c r="D53" s="150"/>
      <c r="E53" s="150"/>
      <c r="F53" s="150" t="s">
        <v>959</v>
      </c>
      <c r="G53" s="150" t="s">
        <v>14</v>
      </c>
      <c r="H53" s="150" t="s">
        <v>930</v>
      </c>
      <c r="I53" s="150" t="s">
        <v>782</v>
      </c>
      <c r="J53" s="150" t="s">
        <v>810</v>
      </c>
      <c r="K53" s="151">
        <v>46</v>
      </c>
      <c r="L53" s="150" t="s">
        <v>1749</v>
      </c>
    </row>
    <row r="54" spans="1:12" ht="62.25" customHeight="1">
      <c r="A54" s="148" t="s">
        <v>465</v>
      </c>
      <c r="B54" s="148" t="s">
        <v>151</v>
      </c>
      <c r="C54" s="148"/>
      <c r="D54" s="148"/>
      <c r="E54" s="148"/>
      <c r="F54" s="148" t="s">
        <v>962</v>
      </c>
      <c r="G54" s="148" t="s">
        <v>144</v>
      </c>
      <c r="H54" s="148" t="s">
        <v>781</v>
      </c>
      <c r="I54" s="148" t="s">
        <v>963</v>
      </c>
      <c r="J54" s="148" t="s">
        <v>773</v>
      </c>
      <c r="K54" s="149" t="s">
        <v>774</v>
      </c>
      <c r="L54" s="148" t="s">
        <v>1750</v>
      </c>
    </row>
    <row r="55" spans="1:12" ht="55.5" customHeight="1">
      <c r="A55" s="148" t="s">
        <v>468</v>
      </c>
      <c r="B55" s="148" t="s">
        <v>151</v>
      </c>
      <c r="C55" s="148"/>
      <c r="D55" s="148"/>
      <c r="E55" s="148"/>
      <c r="F55" s="148" t="s">
        <v>964</v>
      </c>
      <c r="G55" s="148" t="s">
        <v>144</v>
      </c>
      <c r="H55" s="148" t="s">
        <v>781</v>
      </c>
      <c r="I55" s="148" t="s">
        <v>965</v>
      </c>
      <c r="J55" s="148" t="s">
        <v>773</v>
      </c>
      <c r="K55" s="149" t="s">
        <v>774</v>
      </c>
      <c r="L55" s="148" t="s">
        <v>1751</v>
      </c>
    </row>
    <row r="56" spans="1:12" ht="48.75" customHeight="1">
      <c r="A56" s="148" t="s">
        <v>472</v>
      </c>
      <c r="B56" s="148" t="s">
        <v>151</v>
      </c>
      <c r="C56" s="148"/>
      <c r="D56" s="148"/>
      <c r="E56" s="148"/>
      <c r="F56" s="148" t="s">
        <v>960</v>
      </c>
      <c r="G56" s="148" t="s">
        <v>144</v>
      </c>
      <c r="H56" s="148" t="s">
        <v>966</v>
      </c>
      <c r="I56" s="148" t="s">
        <v>798</v>
      </c>
      <c r="J56" s="148" t="s">
        <v>810</v>
      </c>
      <c r="K56" s="149">
        <v>48</v>
      </c>
      <c r="L56" s="148" t="s">
        <v>1752</v>
      </c>
    </row>
    <row r="57" spans="1:12" ht="73.5" customHeight="1">
      <c r="A57" s="148" t="s">
        <v>476</v>
      </c>
      <c r="B57" s="148" t="s">
        <v>151</v>
      </c>
      <c r="C57" s="148"/>
      <c r="D57" s="148"/>
      <c r="E57" s="148"/>
      <c r="F57" s="148" t="s">
        <v>960</v>
      </c>
      <c r="G57" s="148" t="s">
        <v>144</v>
      </c>
      <c r="H57" s="148" t="s">
        <v>955</v>
      </c>
      <c r="I57" s="148" t="s">
        <v>886</v>
      </c>
      <c r="J57" s="148" t="s">
        <v>829</v>
      </c>
      <c r="K57" s="149">
        <v>20</v>
      </c>
      <c r="L57" s="148" t="s">
        <v>1753</v>
      </c>
    </row>
    <row r="58" spans="1:12" ht="50.25" customHeight="1">
      <c r="A58" s="148" t="s">
        <v>480</v>
      </c>
      <c r="B58" s="148" t="s">
        <v>151</v>
      </c>
      <c r="C58" s="148"/>
      <c r="D58" s="148"/>
      <c r="E58" s="148"/>
      <c r="F58" s="148" t="s">
        <v>967</v>
      </c>
      <c r="G58" s="148" t="s">
        <v>144</v>
      </c>
      <c r="H58" s="148" t="s">
        <v>968</v>
      </c>
      <c r="I58" s="148" t="s">
        <v>969</v>
      </c>
      <c r="J58" s="148" t="s">
        <v>773</v>
      </c>
      <c r="K58" s="149" t="s">
        <v>774</v>
      </c>
      <c r="L58" s="148" t="s">
        <v>1754</v>
      </c>
    </row>
    <row r="59" spans="1:12" ht="51.75" customHeight="1">
      <c r="A59" s="148" t="s">
        <v>485</v>
      </c>
      <c r="B59" s="148" t="s">
        <v>151</v>
      </c>
      <c r="C59" s="148"/>
      <c r="D59" s="148"/>
      <c r="E59" s="148"/>
      <c r="F59" s="148" t="s">
        <v>970</v>
      </c>
      <c r="G59" s="148" t="s">
        <v>144</v>
      </c>
      <c r="H59" s="148" t="s">
        <v>971</v>
      </c>
      <c r="I59" s="148" t="s">
        <v>972</v>
      </c>
      <c r="J59" s="148" t="s">
        <v>773</v>
      </c>
      <c r="K59" s="149" t="s">
        <v>774</v>
      </c>
      <c r="L59" s="148" t="s">
        <v>387</v>
      </c>
    </row>
    <row r="60" spans="1:12" ht="60.75" customHeight="1">
      <c r="A60" s="148" t="s">
        <v>488</v>
      </c>
      <c r="B60" s="148" t="s">
        <v>151</v>
      </c>
      <c r="C60" s="148"/>
      <c r="D60" s="148"/>
      <c r="E60" s="148"/>
      <c r="F60" s="148" t="s">
        <v>970</v>
      </c>
      <c r="G60" s="148" t="s">
        <v>144</v>
      </c>
      <c r="H60" s="148" t="s">
        <v>973</v>
      </c>
      <c r="I60" s="148" t="s">
        <v>974</v>
      </c>
      <c r="J60" s="148" t="s">
        <v>852</v>
      </c>
      <c r="K60" s="149" t="s">
        <v>975</v>
      </c>
      <c r="L60" s="148" t="s">
        <v>1755</v>
      </c>
    </row>
    <row r="61" spans="1:12" ht="91.5" customHeight="1">
      <c r="A61" s="148" t="s">
        <v>491</v>
      </c>
      <c r="B61" s="148" t="s">
        <v>151</v>
      </c>
      <c r="C61" s="148"/>
      <c r="D61" s="148"/>
      <c r="E61" s="148"/>
      <c r="F61" s="148" t="s">
        <v>967</v>
      </c>
      <c r="G61" s="148" t="s">
        <v>144</v>
      </c>
      <c r="H61" s="148" t="s">
        <v>976</v>
      </c>
      <c r="I61" s="148" t="s">
        <v>977</v>
      </c>
      <c r="J61" s="148" t="s">
        <v>852</v>
      </c>
      <c r="K61" s="149">
        <v>57</v>
      </c>
      <c r="L61" s="148" t="s">
        <v>1739</v>
      </c>
    </row>
    <row r="62" spans="1:12" ht="53.25" customHeight="1">
      <c r="A62" s="148" t="s">
        <v>494</v>
      </c>
      <c r="B62" s="148" t="s">
        <v>151</v>
      </c>
      <c r="C62" s="148"/>
      <c r="D62" s="148"/>
      <c r="E62" s="148"/>
      <c r="F62" s="148" t="s">
        <v>967</v>
      </c>
      <c r="G62" s="148" t="s">
        <v>144</v>
      </c>
      <c r="H62" s="148" t="s">
        <v>978</v>
      </c>
      <c r="I62" s="148" t="s">
        <v>979</v>
      </c>
      <c r="J62" s="148" t="s">
        <v>910</v>
      </c>
      <c r="K62" s="149">
        <v>20</v>
      </c>
      <c r="L62" s="148" t="s">
        <v>525</v>
      </c>
    </row>
    <row r="63" spans="1:12" ht="65.25" customHeight="1">
      <c r="A63" s="148" t="s">
        <v>497</v>
      </c>
      <c r="B63" s="148" t="s">
        <v>151</v>
      </c>
      <c r="C63" s="148"/>
      <c r="D63" s="148"/>
      <c r="E63" s="148"/>
      <c r="F63" s="148" t="s">
        <v>967</v>
      </c>
      <c r="G63" s="148" t="s">
        <v>144</v>
      </c>
      <c r="H63" s="148" t="s">
        <v>980</v>
      </c>
      <c r="I63" s="148" t="s">
        <v>981</v>
      </c>
      <c r="J63" s="148" t="s">
        <v>982</v>
      </c>
      <c r="K63" s="149">
        <v>22</v>
      </c>
      <c r="L63" s="148" t="s">
        <v>1739</v>
      </c>
    </row>
    <row r="64" spans="1:12" ht="47.25" customHeight="1">
      <c r="A64" s="150" t="s">
        <v>499</v>
      </c>
      <c r="B64" s="150" t="s">
        <v>823</v>
      </c>
      <c r="C64" s="150" t="s">
        <v>983</v>
      </c>
      <c r="D64" s="150" t="s">
        <v>984</v>
      </c>
      <c r="E64" s="150"/>
      <c r="F64" s="150" t="s">
        <v>985</v>
      </c>
      <c r="G64" s="150" t="s">
        <v>113</v>
      </c>
      <c r="H64" s="150" t="s">
        <v>781</v>
      </c>
      <c r="I64" s="150" t="s">
        <v>986</v>
      </c>
      <c r="J64" s="150" t="s">
        <v>773</v>
      </c>
      <c r="K64" s="151"/>
      <c r="L64" s="150"/>
    </row>
    <row r="65" spans="1:12" ht="39" customHeight="1">
      <c r="A65" s="150" t="s">
        <v>502</v>
      </c>
      <c r="B65" s="150" t="s">
        <v>823</v>
      </c>
      <c r="C65" s="150"/>
      <c r="D65" s="150"/>
      <c r="E65" s="150"/>
      <c r="F65" s="150" t="s">
        <v>987</v>
      </c>
      <c r="G65" s="150" t="s">
        <v>113</v>
      </c>
      <c r="H65" s="150" t="s">
        <v>988</v>
      </c>
      <c r="I65" s="150" t="s">
        <v>989</v>
      </c>
      <c r="J65" s="150" t="s">
        <v>852</v>
      </c>
      <c r="K65" s="151" t="s">
        <v>990</v>
      </c>
      <c r="L65" s="150" t="s">
        <v>387</v>
      </c>
    </row>
    <row r="66" spans="1:12" ht="66" customHeight="1">
      <c r="A66" s="150" t="s">
        <v>506</v>
      </c>
      <c r="B66" s="150" t="s">
        <v>823</v>
      </c>
      <c r="C66" s="150"/>
      <c r="D66" s="150"/>
      <c r="E66" s="150"/>
      <c r="F66" s="150" t="s">
        <v>991</v>
      </c>
      <c r="G66" s="150" t="s">
        <v>113</v>
      </c>
      <c r="H66" s="150" t="s">
        <v>992</v>
      </c>
      <c r="I66" s="150" t="s">
        <v>942</v>
      </c>
      <c r="J66" s="150" t="s">
        <v>993</v>
      </c>
      <c r="K66" s="151">
        <v>25</v>
      </c>
      <c r="L66" s="150" t="s">
        <v>387</v>
      </c>
    </row>
    <row r="67" spans="1:12" ht="55.5" customHeight="1">
      <c r="A67" s="150" t="s">
        <v>511</v>
      </c>
      <c r="B67" s="150" t="s">
        <v>823</v>
      </c>
      <c r="C67" s="150"/>
      <c r="D67" s="150"/>
      <c r="E67" s="150"/>
      <c r="F67" s="150" t="s">
        <v>994</v>
      </c>
      <c r="G67" s="150" t="s">
        <v>113</v>
      </c>
      <c r="H67" s="150" t="s">
        <v>995</v>
      </c>
      <c r="I67" s="150" t="s">
        <v>996</v>
      </c>
      <c r="J67" s="150" t="s">
        <v>997</v>
      </c>
      <c r="K67" s="151" t="s">
        <v>998</v>
      </c>
      <c r="L67" s="150" t="s">
        <v>387</v>
      </c>
    </row>
    <row r="68" spans="1:12" ht="61.5" customHeight="1">
      <c r="A68" s="150" t="s">
        <v>515</v>
      </c>
      <c r="B68" s="150" t="s">
        <v>823</v>
      </c>
      <c r="C68" s="150"/>
      <c r="D68" s="150"/>
      <c r="E68" s="150"/>
      <c r="F68" s="150" t="s">
        <v>999</v>
      </c>
      <c r="G68" s="150" t="s">
        <v>113</v>
      </c>
      <c r="H68" s="150" t="s">
        <v>1000</v>
      </c>
      <c r="I68" s="150" t="s">
        <v>1001</v>
      </c>
      <c r="J68" s="150" t="s">
        <v>1002</v>
      </c>
      <c r="K68" s="151">
        <v>60</v>
      </c>
      <c r="L68" s="150" t="s">
        <v>387</v>
      </c>
    </row>
    <row r="69" spans="1:12" ht="60" customHeight="1">
      <c r="A69" s="150" t="s">
        <v>519</v>
      </c>
      <c r="B69" s="150" t="s">
        <v>823</v>
      </c>
      <c r="C69" s="150"/>
      <c r="D69" s="150"/>
      <c r="E69" s="150"/>
      <c r="F69" s="150" t="s">
        <v>999</v>
      </c>
      <c r="G69" s="150" t="s">
        <v>113</v>
      </c>
      <c r="H69" s="150" t="s">
        <v>1003</v>
      </c>
      <c r="I69" s="150" t="s">
        <v>881</v>
      </c>
      <c r="J69" s="150" t="s">
        <v>1004</v>
      </c>
      <c r="K69" s="151">
        <v>29</v>
      </c>
      <c r="L69" s="150" t="s">
        <v>538</v>
      </c>
    </row>
    <row r="70" spans="1:12" ht="72" customHeight="1">
      <c r="A70" s="150" t="s">
        <v>522</v>
      </c>
      <c r="B70" s="150" t="s">
        <v>823</v>
      </c>
      <c r="C70" s="150"/>
      <c r="D70" s="150"/>
      <c r="E70" s="150"/>
      <c r="F70" s="150" t="s">
        <v>1005</v>
      </c>
      <c r="G70" s="150" t="s">
        <v>113</v>
      </c>
      <c r="H70" s="150" t="s">
        <v>1006</v>
      </c>
      <c r="I70" s="150" t="s">
        <v>1007</v>
      </c>
      <c r="J70" s="150" t="s">
        <v>1008</v>
      </c>
      <c r="K70" s="151">
        <v>14</v>
      </c>
      <c r="L70" s="150" t="s">
        <v>538</v>
      </c>
    </row>
    <row r="71" spans="1:12" ht="45.75" customHeight="1">
      <c r="A71" s="150" t="s">
        <v>525</v>
      </c>
      <c r="B71" s="150" t="s">
        <v>823</v>
      </c>
      <c r="C71" s="150"/>
      <c r="D71" s="150"/>
      <c r="E71" s="150"/>
      <c r="F71" s="150" t="s">
        <v>985</v>
      </c>
      <c r="G71" s="150" t="s">
        <v>113</v>
      </c>
      <c r="H71" s="150" t="s">
        <v>1009</v>
      </c>
      <c r="I71" s="150" t="s">
        <v>796</v>
      </c>
      <c r="J71" s="150" t="s">
        <v>910</v>
      </c>
      <c r="K71" s="151">
        <v>23</v>
      </c>
      <c r="L71" s="150" t="s">
        <v>525</v>
      </c>
    </row>
    <row r="72" spans="1:12" ht="95.25" customHeight="1">
      <c r="A72" s="929" t="s">
        <v>1010</v>
      </c>
      <c r="B72" s="929"/>
      <c r="C72" s="929"/>
      <c r="D72" s="929"/>
      <c r="E72" s="929"/>
      <c r="F72" s="929"/>
      <c r="G72" s="929"/>
      <c r="H72" s="929"/>
      <c r="I72" s="929"/>
      <c r="J72" s="929"/>
      <c r="K72" s="929"/>
      <c r="L72" s="929"/>
    </row>
    <row r="73" ht="66" customHeight="1"/>
    <row r="74" ht="57" customHeight="1"/>
    <row r="75" ht="69" customHeight="1"/>
    <row r="76" ht="88.5" customHeight="1"/>
    <row r="77" ht="92.25" customHeight="1"/>
    <row r="78" ht="61.5" customHeight="1"/>
    <row r="79" ht="50.25" customHeight="1"/>
    <row r="80" ht="42.75" customHeight="1"/>
    <row r="81" ht="62.25" customHeight="1"/>
    <row r="82" ht="84.75" customHeight="1"/>
  </sheetData>
  <mergeCells count="11">
    <mergeCell ref="H3:L3"/>
    <mergeCell ref="A72:L72"/>
    <mergeCell ref="A1:L1"/>
    <mergeCell ref="H2:L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2"/>
  <sheetViews>
    <sheetView workbookViewId="0" topLeftCell="A1">
      <selection activeCell="R19" sqref="R19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20.28125" style="0" customWidth="1"/>
    <col min="8" max="8" width="7.421875" style="0" customWidth="1"/>
    <col min="9" max="9" width="7.28125" style="0" customWidth="1"/>
    <col min="12" max="12" width="11.7109375" style="0" customWidth="1"/>
  </cols>
  <sheetData>
    <row r="1" spans="1:13" ht="15.75">
      <c r="A1" s="944" t="s">
        <v>1380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6"/>
    </row>
    <row r="2" spans="1:13" ht="15">
      <c r="A2" s="954">
        <v>1</v>
      </c>
      <c r="B2" s="954">
        <v>2</v>
      </c>
      <c r="C2" s="955">
        <v>3</v>
      </c>
      <c r="D2" s="947" t="s">
        <v>1011</v>
      </c>
      <c r="E2" s="948"/>
      <c r="F2" s="948"/>
      <c r="G2" s="948"/>
      <c r="H2" s="948"/>
      <c r="I2" s="948"/>
      <c r="J2" s="948"/>
      <c r="K2" s="948"/>
      <c r="L2" s="948"/>
      <c r="M2" s="949"/>
    </row>
    <row r="3" spans="1:13" ht="15">
      <c r="A3" s="801"/>
      <c r="B3" s="801"/>
      <c r="C3" s="801"/>
      <c r="D3" s="954">
        <v>4</v>
      </c>
      <c r="E3" s="954"/>
      <c r="F3" s="954"/>
      <c r="G3" s="954"/>
      <c r="H3" s="954">
        <v>5</v>
      </c>
      <c r="I3" s="954"/>
      <c r="J3" s="954">
        <v>6</v>
      </c>
      <c r="K3" s="955"/>
      <c r="L3" s="950" t="s">
        <v>0</v>
      </c>
      <c r="M3" s="951"/>
    </row>
    <row r="4" spans="1:13" ht="15">
      <c r="A4" s="801" t="s">
        <v>272</v>
      </c>
      <c r="B4" s="801" t="s">
        <v>752</v>
      </c>
      <c r="C4" s="801" t="s">
        <v>275</v>
      </c>
      <c r="D4" s="801" t="s">
        <v>1012</v>
      </c>
      <c r="E4" s="801"/>
      <c r="F4" s="801"/>
      <c r="G4" s="801"/>
      <c r="H4" s="801" t="s">
        <v>1013</v>
      </c>
      <c r="I4" s="801"/>
      <c r="J4" s="801" t="s">
        <v>1014</v>
      </c>
      <c r="K4" s="846"/>
      <c r="L4" s="952" t="s">
        <v>1190</v>
      </c>
      <c r="M4" s="953"/>
    </row>
    <row r="5" spans="1:13" ht="51.75" customHeight="1">
      <c r="A5" s="801"/>
      <c r="B5" s="801"/>
      <c r="C5" s="801"/>
      <c r="D5" s="801" t="s">
        <v>291</v>
      </c>
      <c r="E5" s="801"/>
      <c r="F5" s="801" t="s">
        <v>1015</v>
      </c>
      <c r="G5" s="801"/>
      <c r="H5" s="801"/>
      <c r="I5" s="801"/>
      <c r="J5" s="801"/>
      <c r="K5" s="846"/>
      <c r="L5" s="950"/>
      <c r="M5" s="951"/>
    </row>
    <row r="6" spans="1:13" ht="20.25" customHeight="1">
      <c r="A6" s="801"/>
      <c r="B6" s="801"/>
      <c r="C6" s="801"/>
      <c r="D6" s="129" t="s">
        <v>5</v>
      </c>
      <c r="E6" s="129" t="s">
        <v>6</v>
      </c>
      <c r="F6" s="129" t="s">
        <v>1758</v>
      </c>
      <c r="G6" s="129" t="s">
        <v>1016</v>
      </c>
      <c r="H6" s="129" t="s">
        <v>293</v>
      </c>
      <c r="I6" s="129" t="s">
        <v>294</v>
      </c>
      <c r="J6" s="129" t="s">
        <v>297</v>
      </c>
      <c r="K6" s="486" t="s">
        <v>298</v>
      </c>
      <c r="L6" s="529" t="s">
        <v>299</v>
      </c>
      <c r="M6" s="529" t="s">
        <v>300</v>
      </c>
    </row>
    <row r="7" spans="1:13" ht="18.75" customHeight="1">
      <c r="A7" s="933"/>
      <c r="B7" s="933"/>
      <c r="C7" s="933"/>
      <c r="D7" s="528" t="s">
        <v>301</v>
      </c>
      <c r="E7" s="528" t="s">
        <v>1018</v>
      </c>
      <c r="F7" s="528" t="s">
        <v>301</v>
      </c>
      <c r="G7" s="528" t="s">
        <v>1018</v>
      </c>
      <c r="H7" s="528" t="s">
        <v>301</v>
      </c>
      <c r="I7" s="528" t="s">
        <v>1018</v>
      </c>
      <c r="J7" s="528" t="s">
        <v>301</v>
      </c>
      <c r="K7" s="530" t="s">
        <v>1018</v>
      </c>
      <c r="L7" s="528" t="s">
        <v>301</v>
      </c>
      <c r="M7" s="530" t="s">
        <v>1018</v>
      </c>
    </row>
    <row r="8" spans="1:13" ht="27" customHeight="1">
      <c r="A8" s="941" t="s">
        <v>1756</v>
      </c>
      <c r="B8" s="942"/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3"/>
    </row>
    <row r="9" spans="1:13" ht="62.25" customHeight="1">
      <c r="A9" s="531" t="s">
        <v>34</v>
      </c>
      <c r="B9" s="532" t="s">
        <v>878</v>
      </c>
      <c r="C9" s="533" t="s">
        <v>1019</v>
      </c>
      <c r="D9" s="534">
        <v>2647</v>
      </c>
      <c r="E9" s="534">
        <v>36905</v>
      </c>
      <c r="F9" s="534">
        <v>1635</v>
      </c>
      <c r="G9" s="534">
        <v>20034</v>
      </c>
      <c r="H9" s="534">
        <v>15</v>
      </c>
      <c r="I9" s="534">
        <v>508</v>
      </c>
      <c r="J9" s="534">
        <v>0</v>
      </c>
      <c r="K9" s="534">
        <v>62</v>
      </c>
      <c r="L9" s="194">
        <v>749</v>
      </c>
      <c r="M9" s="194">
        <v>10436</v>
      </c>
    </row>
    <row r="10" spans="1:13" ht="36" customHeight="1">
      <c r="A10" s="535" t="s">
        <v>775</v>
      </c>
      <c r="B10" s="536" t="s">
        <v>1020</v>
      </c>
      <c r="C10" s="537" t="s">
        <v>1021</v>
      </c>
      <c r="D10" s="468">
        <v>2731</v>
      </c>
      <c r="E10" s="468">
        <v>7005</v>
      </c>
      <c r="F10" s="468">
        <v>701</v>
      </c>
      <c r="G10" s="468">
        <v>3173</v>
      </c>
      <c r="H10" s="468">
        <v>1923</v>
      </c>
      <c r="I10" s="468">
        <v>2248</v>
      </c>
      <c r="J10" s="468">
        <v>0</v>
      </c>
      <c r="K10" s="468">
        <v>11</v>
      </c>
      <c r="L10" s="193">
        <v>1753</v>
      </c>
      <c r="M10" s="193">
        <v>4500</v>
      </c>
    </row>
    <row r="11" spans="1:13" ht="47.25" customHeight="1">
      <c r="A11" s="535" t="s">
        <v>258</v>
      </c>
      <c r="B11" s="536" t="s">
        <v>691</v>
      </c>
      <c r="C11" s="537" t="s">
        <v>1022</v>
      </c>
      <c r="D11" s="468">
        <v>11975</v>
      </c>
      <c r="E11" s="468">
        <v>34990</v>
      </c>
      <c r="F11" s="468">
        <v>7781</v>
      </c>
      <c r="G11" s="468">
        <v>11227</v>
      </c>
      <c r="H11" s="468">
        <v>0</v>
      </c>
      <c r="I11" s="468">
        <v>0</v>
      </c>
      <c r="J11" s="468">
        <v>0</v>
      </c>
      <c r="K11" s="468">
        <v>29</v>
      </c>
      <c r="L11" s="193">
        <v>4603</v>
      </c>
      <c r="M11" s="193">
        <v>13451</v>
      </c>
    </row>
    <row r="12" spans="1:13" ht="56.25">
      <c r="A12" s="535" t="s">
        <v>259</v>
      </c>
      <c r="B12" s="536" t="s">
        <v>691</v>
      </c>
      <c r="C12" s="537" t="s">
        <v>1194</v>
      </c>
      <c r="D12" s="468">
        <v>288</v>
      </c>
      <c r="E12" s="468">
        <v>30593</v>
      </c>
      <c r="F12" s="468">
        <v>181</v>
      </c>
      <c r="G12" s="468">
        <v>10814</v>
      </c>
      <c r="H12" s="468">
        <v>0</v>
      </c>
      <c r="I12" s="468">
        <v>0</v>
      </c>
      <c r="J12" s="468">
        <v>0</v>
      </c>
      <c r="K12" s="468">
        <v>17</v>
      </c>
      <c r="L12" s="193">
        <v>976</v>
      </c>
      <c r="M12" s="193">
        <v>5417</v>
      </c>
    </row>
    <row r="13" spans="1:13" ht="45.75" customHeight="1">
      <c r="A13" s="535" t="s">
        <v>260</v>
      </c>
      <c r="B13" s="536" t="s">
        <v>691</v>
      </c>
      <c r="C13" s="537" t="s">
        <v>1195</v>
      </c>
      <c r="D13" s="538">
        <v>168</v>
      </c>
      <c r="E13" s="538">
        <v>7276</v>
      </c>
      <c r="F13" s="538">
        <v>11</v>
      </c>
      <c r="G13" s="538">
        <v>917</v>
      </c>
      <c r="H13" s="538">
        <v>1825</v>
      </c>
      <c r="I13" s="538">
        <v>37403</v>
      </c>
      <c r="J13" s="538">
        <v>0</v>
      </c>
      <c r="K13" s="539">
        <v>32</v>
      </c>
      <c r="L13" s="193">
        <v>213</v>
      </c>
      <c r="M13" s="193">
        <v>9757</v>
      </c>
    </row>
    <row r="14" spans="1:13" ht="36.75" customHeight="1">
      <c r="A14" s="535" t="s">
        <v>261</v>
      </c>
      <c r="B14" s="536" t="s">
        <v>820</v>
      </c>
      <c r="C14" s="537" t="s">
        <v>1023</v>
      </c>
      <c r="D14" s="538">
        <v>2389</v>
      </c>
      <c r="E14" s="538">
        <v>10716</v>
      </c>
      <c r="F14" s="538">
        <v>1226</v>
      </c>
      <c r="G14" s="538">
        <v>2726</v>
      </c>
      <c r="H14" s="538">
        <v>33</v>
      </c>
      <c r="I14" s="538">
        <v>65</v>
      </c>
      <c r="J14" s="538">
        <v>0</v>
      </c>
      <c r="K14" s="539">
        <v>13</v>
      </c>
      <c r="L14" s="193">
        <v>655</v>
      </c>
      <c r="M14" s="193">
        <v>2437</v>
      </c>
    </row>
    <row r="15" spans="1:13" ht="25.5" customHeight="1">
      <c r="A15" s="937" t="s">
        <v>1024</v>
      </c>
      <c r="B15" s="937"/>
      <c r="C15" s="937"/>
      <c r="D15" s="540">
        <f aca="true" t="shared" si="0" ref="D15:M15">SUM(D9,D10,D11,D12,D13,D14)</f>
        <v>20198</v>
      </c>
      <c r="E15" s="540">
        <f t="shared" si="0"/>
        <v>127485</v>
      </c>
      <c r="F15" s="540">
        <f t="shared" si="0"/>
        <v>11535</v>
      </c>
      <c r="G15" s="540">
        <f t="shared" si="0"/>
        <v>48891</v>
      </c>
      <c r="H15" s="540">
        <f t="shared" si="0"/>
        <v>3796</v>
      </c>
      <c r="I15" s="540">
        <f t="shared" si="0"/>
        <v>40224</v>
      </c>
      <c r="J15" s="540">
        <f t="shared" si="0"/>
        <v>0</v>
      </c>
      <c r="K15" s="541">
        <f t="shared" si="0"/>
        <v>164</v>
      </c>
      <c r="L15" s="541">
        <f t="shared" si="0"/>
        <v>8949</v>
      </c>
      <c r="M15" s="541">
        <f t="shared" si="0"/>
        <v>45998</v>
      </c>
    </row>
    <row r="16" spans="1:13" ht="28.5" customHeight="1">
      <c r="A16" s="939" t="s">
        <v>1757</v>
      </c>
      <c r="B16" s="940"/>
      <c r="C16" s="940"/>
      <c r="D16" s="940"/>
      <c r="E16" s="940"/>
      <c r="F16" s="940"/>
      <c r="G16" s="940"/>
      <c r="H16" s="940"/>
      <c r="I16" s="940"/>
      <c r="J16" s="940"/>
      <c r="K16" s="940"/>
      <c r="L16" s="940"/>
      <c r="M16" s="940"/>
    </row>
    <row r="17" spans="1:13" ht="51.75" customHeight="1">
      <c r="A17" s="69" t="s">
        <v>0</v>
      </c>
      <c r="B17" s="542" t="s">
        <v>1025</v>
      </c>
      <c r="C17" s="543" t="s">
        <v>1026</v>
      </c>
      <c r="D17" s="544">
        <v>401</v>
      </c>
      <c r="E17" s="544">
        <v>38989</v>
      </c>
      <c r="F17" s="544">
        <v>25</v>
      </c>
      <c r="G17" s="544">
        <v>12590</v>
      </c>
      <c r="H17" s="544">
        <v>0</v>
      </c>
      <c r="I17" s="544">
        <v>0</v>
      </c>
      <c r="J17" s="544">
        <v>0</v>
      </c>
      <c r="K17" s="544">
        <v>63</v>
      </c>
      <c r="L17" s="467">
        <v>112</v>
      </c>
      <c r="M17" s="467">
        <v>13519</v>
      </c>
    </row>
    <row r="18" spans="1:13" ht="67.5">
      <c r="A18" s="69" t="s">
        <v>262</v>
      </c>
      <c r="B18" s="542" t="s">
        <v>1027</v>
      </c>
      <c r="C18" s="543" t="s">
        <v>1028</v>
      </c>
      <c r="D18" s="469">
        <v>17859</v>
      </c>
      <c r="E18" s="469">
        <v>41689</v>
      </c>
      <c r="F18" s="469">
        <v>6383</v>
      </c>
      <c r="G18" s="469">
        <v>10049</v>
      </c>
      <c r="H18" s="469">
        <v>0</v>
      </c>
      <c r="I18" s="469">
        <v>30912</v>
      </c>
      <c r="J18" s="469">
        <v>0</v>
      </c>
      <c r="K18" s="469">
        <v>79</v>
      </c>
      <c r="L18" s="467">
        <v>4388</v>
      </c>
      <c r="M18" s="467">
        <v>9364</v>
      </c>
    </row>
    <row r="19" spans="1:13" ht="48" customHeight="1">
      <c r="A19" s="69" t="s">
        <v>263</v>
      </c>
      <c r="B19" s="542" t="s">
        <v>1029</v>
      </c>
      <c r="C19" s="543" t="s">
        <v>1030</v>
      </c>
      <c r="D19" s="470">
        <v>11659</v>
      </c>
      <c r="E19" s="470">
        <v>46114</v>
      </c>
      <c r="F19" s="470">
        <v>4133</v>
      </c>
      <c r="G19" s="470">
        <v>11548</v>
      </c>
      <c r="H19" s="470">
        <v>890</v>
      </c>
      <c r="I19" s="470">
        <v>9736</v>
      </c>
      <c r="J19" s="470">
        <v>0</v>
      </c>
      <c r="K19" s="470">
        <v>82</v>
      </c>
      <c r="L19" s="467">
        <v>2863</v>
      </c>
      <c r="M19" s="467">
        <v>10455</v>
      </c>
    </row>
    <row r="20" spans="1:13" ht="42.75" customHeight="1">
      <c r="A20" s="69" t="s">
        <v>264</v>
      </c>
      <c r="B20" s="542" t="s">
        <v>1031</v>
      </c>
      <c r="C20" s="543" t="s">
        <v>1032</v>
      </c>
      <c r="D20" s="471">
        <v>2725</v>
      </c>
      <c r="E20" s="471">
        <v>9733</v>
      </c>
      <c r="F20" s="471">
        <v>1142</v>
      </c>
      <c r="G20" s="471">
        <v>2806</v>
      </c>
      <c r="H20" s="471">
        <v>20</v>
      </c>
      <c r="I20" s="471">
        <v>448</v>
      </c>
      <c r="J20" s="471">
        <v>0</v>
      </c>
      <c r="K20" s="471">
        <v>30</v>
      </c>
      <c r="L20" s="467">
        <v>1292</v>
      </c>
      <c r="M20" s="467">
        <v>4191</v>
      </c>
    </row>
    <row r="21" spans="1:13" ht="28.5" customHeight="1">
      <c r="A21" s="938" t="s">
        <v>1033</v>
      </c>
      <c r="B21" s="938"/>
      <c r="C21" s="938"/>
      <c r="D21" s="545">
        <f aca="true" t="shared" si="1" ref="D21:M21">SUM(D17,D18,D19,D20)</f>
        <v>32644</v>
      </c>
      <c r="E21" s="545">
        <f t="shared" si="1"/>
        <v>136525</v>
      </c>
      <c r="F21" s="545">
        <f t="shared" si="1"/>
        <v>11683</v>
      </c>
      <c r="G21" s="545">
        <f t="shared" si="1"/>
        <v>36993</v>
      </c>
      <c r="H21" s="545">
        <f t="shared" si="1"/>
        <v>910</v>
      </c>
      <c r="I21" s="545">
        <f t="shared" si="1"/>
        <v>41096</v>
      </c>
      <c r="J21" s="545">
        <f t="shared" si="1"/>
        <v>0</v>
      </c>
      <c r="K21" s="546">
        <f t="shared" si="1"/>
        <v>254</v>
      </c>
      <c r="L21" s="546">
        <f t="shared" si="1"/>
        <v>8655</v>
      </c>
      <c r="M21" s="546">
        <f t="shared" si="1"/>
        <v>37529</v>
      </c>
    </row>
    <row r="22" spans="1:13" ht="31.5" customHeight="1">
      <c r="A22" s="936" t="s">
        <v>1034</v>
      </c>
      <c r="B22" s="936"/>
      <c r="C22" s="936"/>
      <c r="D22" s="547">
        <f aca="true" t="shared" si="2" ref="D22:M22">SUM(D15,D21)</f>
        <v>52842</v>
      </c>
      <c r="E22" s="547">
        <f t="shared" si="2"/>
        <v>264010</v>
      </c>
      <c r="F22" s="547">
        <f t="shared" si="2"/>
        <v>23218</v>
      </c>
      <c r="G22" s="547">
        <f t="shared" si="2"/>
        <v>85884</v>
      </c>
      <c r="H22" s="547">
        <f t="shared" si="2"/>
        <v>4706</v>
      </c>
      <c r="I22" s="547">
        <f t="shared" si="2"/>
        <v>81320</v>
      </c>
      <c r="J22" s="547">
        <f t="shared" si="2"/>
        <v>0</v>
      </c>
      <c r="K22" s="548">
        <f t="shared" si="2"/>
        <v>418</v>
      </c>
      <c r="L22" s="548">
        <f t="shared" si="2"/>
        <v>17604</v>
      </c>
      <c r="M22" s="548">
        <f t="shared" si="2"/>
        <v>83527</v>
      </c>
    </row>
  </sheetData>
  <mergeCells count="23">
    <mergeCell ref="A1:M1"/>
    <mergeCell ref="D2:M2"/>
    <mergeCell ref="L3:M3"/>
    <mergeCell ref="L4:M5"/>
    <mergeCell ref="A2:A3"/>
    <mergeCell ref="B2:B3"/>
    <mergeCell ref="C2:C3"/>
    <mergeCell ref="B4:B7"/>
    <mergeCell ref="C4:C7"/>
    <mergeCell ref="J4:K5"/>
    <mergeCell ref="D3:G3"/>
    <mergeCell ref="H3:I3"/>
    <mergeCell ref="J3:K3"/>
    <mergeCell ref="D5:E5"/>
    <mergeCell ref="F5:G5"/>
    <mergeCell ref="A4:A7"/>
    <mergeCell ref="A22:C22"/>
    <mergeCell ref="D4:G4"/>
    <mergeCell ref="H4:I5"/>
    <mergeCell ref="A15:C15"/>
    <mergeCell ref="A21:C21"/>
    <mergeCell ref="A16:M16"/>
    <mergeCell ref="A8:M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</dc:creator>
  <cp:keywords/>
  <dc:description/>
  <cp:lastModifiedBy>Monika Mika</cp:lastModifiedBy>
  <cp:lastPrinted>2019-04-10T04:33:15Z</cp:lastPrinted>
  <dcterms:created xsi:type="dcterms:W3CDTF">2018-12-11T10:34:20Z</dcterms:created>
  <dcterms:modified xsi:type="dcterms:W3CDTF">2019-07-08T08:19:20Z</dcterms:modified>
  <cp:category/>
  <cp:version/>
  <cp:contentType/>
  <cp:contentStatus/>
</cp:coreProperties>
</file>